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morningstaronline-my.sharepoint.com/personal/pranav_torvi_morningstar_com/Documents/"/>
    </mc:Choice>
  </mc:AlternateContent>
  <xr:revisionPtr revIDLastSave="226" documentId="8_{F66CA0D3-528A-4451-A8B0-3B890BDFEE9B}" xr6:coauthVersionLast="47" xr6:coauthVersionMax="47" xr10:uidLastSave="{5112C161-DD95-4E7F-9F7A-77FD1B9ED804}"/>
  <bookViews>
    <workbookView xWindow="-110" yWindow="-110" windowWidth="19420" windowHeight="11500" xr2:uid="{25EDEFA1-9E46-4F47-8110-7EC56AAFBE16}"/>
  </bookViews>
  <sheets>
    <sheet name="List Generation" sheetId="3" r:id="rId1"/>
    <sheet name="Sheet3" sheetId="4" r:id="rId2"/>
    <sheet name="CMSInput New" sheetId="1" r:id="rId3"/>
    <sheet name="Market Cap " sheetId="5" r:id="rId4"/>
    <sheet name="CMSInput Old" sheetId="2" r:id="rId5"/>
  </sheets>
  <definedNames>
    <definedName name="_xlnm._FilterDatabase" localSheetId="1" hidden="1">Sheet3!$A$1:$D$87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 i="3" l="1"/>
  <c r="I14" i="3"/>
  <c r="I15" i="3"/>
  <c r="I16" i="3"/>
  <c r="I17" i="3"/>
  <c r="I18" i="3"/>
  <c r="I29" i="3"/>
  <c r="I30" i="3"/>
  <c r="I31" i="3"/>
  <c r="I32" i="3"/>
  <c r="I33" i="3"/>
  <c r="I34" i="3"/>
  <c r="I46" i="3"/>
  <c r="I47" i="3"/>
  <c r="I48" i="3"/>
  <c r="I49" i="3"/>
  <c r="I50" i="3"/>
  <c r="I51" i="3"/>
  <c r="I56" i="3"/>
  <c r="I62" i="3"/>
  <c r="I63" i="3"/>
  <c r="I64" i="3"/>
  <c r="I65" i="3"/>
  <c r="I66" i="3"/>
  <c r="I67" i="3"/>
  <c r="I78" i="3"/>
  <c r="I79" i="3"/>
  <c r="I80" i="3"/>
  <c r="I81" i="3"/>
  <c r="I82" i="3"/>
  <c r="I83" i="3"/>
  <c r="H3" i="3"/>
  <c r="H4" i="3"/>
  <c r="H5" i="3"/>
  <c r="H6" i="3"/>
  <c r="H7" i="3"/>
  <c r="H8" i="3"/>
  <c r="H9" i="3"/>
  <c r="H10" i="3"/>
  <c r="H11" i="3"/>
  <c r="H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80" i="3"/>
  <c r="H81" i="3"/>
  <c r="H82" i="3"/>
  <c r="H83" i="3"/>
  <c r="H84" i="3"/>
  <c r="H85" i="3"/>
  <c r="H86" i="3"/>
  <c r="H87" i="3"/>
  <c r="H88" i="3"/>
  <c r="H2" i="3"/>
  <c r="F3" i="3"/>
  <c r="F4" i="3"/>
  <c r="F5" i="3"/>
  <c r="F6" i="3"/>
  <c r="F7" i="3"/>
  <c r="F8" i="3"/>
  <c r="F9" i="3"/>
  <c r="F10" i="3"/>
  <c r="F11" i="3"/>
  <c r="F12" i="3"/>
  <c r="F13" i="3"/>
  <c r="G13" i="3" s="1"/>
  <c r="F14" i="3"/>
  <c r="F15" i="3"/>
  <c r="F16" i="3"/>
  <c r="F17" i="3"/>
  <c r="F18" i="3"/>
  <c r="F19" i="3"/>
  <c r="G19" i="3" s="1"/>
  <c r="F20" i="3"/>
  <c r="G20" i="3" s="1"/>
  <c r="F21" i="3"/>
  <c r="F22" i="3"/>
  <c r="F23" i="3"/>
  <c r="F24" i="3"/>
  <c r="F25" i="3"/>
  <c r="F26" i="3"/>
  <c r="F27" i="3"/>
  <c r="F28" i="3"/>
  <c r="F29" i="3"/>
  <c r="F30" i="3"/>
  <c r="F31" i="3"/>
  <c r="F32" i="3"/>
  <c r="F33" i="3"/>
  <c r="F34" i="3"/>
  <c r="F35" i="3"/>
  <c r="F36" i="3"/>
  <c r="G36" i="3" s="1"/>
  <c r="F37" i="3"/>
  <c r="G37" i="3" s="1"/>
  <c r="F38" i="3"/>
  <c r="F39" i="3"/>
  <c r="F40" i="3"/>
  <c r="F41" i="3"/>
  <c r="F42" i="3"/>
  <c r="F43" i="3"/>
  <c r="F44" i="3"/>
  <c r="F45" i="3"/>
  <c r="F46" i="3"/>
  <c r="G46" i="3" s="1"/>
  <c r="F47" i="3"/>
  <c r="F48" i="3"/>
  <c r="F49" i="3"/>
  <c r="F50" i="3"/>
  <c r="F51" i="3"/>
  <c r="F52" i="3"/>
  <c r="F53" i="3"/>
  <c r="G53" i="3" s="1"/>
  <c r="F54" i="3"/>
  <c r="F55" i="3"/>
  <c r="F56" i="3"/>
  <c r="F57" i="3"/>
  <c r="F58" i="3"/>
  <c r="F59" i="3"/>
  <c r="F60" i="3"/>
  <c r="F61" i="3"/>
  <c r="F62" i="3"/>
  <c r="F63" i="3"/>
  <c r="F64" i="3"/>
  <c r="F65" i="3"/>
  <c r="F66" i="3"/>
  <c r="F67" i="3"/>
  <c r="F68" i="3"/>
  <c r="F69" i="3"/>
  <c r="F70" i="3"/>
  <c r="F71" i="3"/>
  <c r="F72" i="3"/>
  <c r="F73" i="3"/>
  <c r="F74" i="3"/>
  <c r="F75" i="3"/>
  <c r="F76" i="3"/>
  <c r="F77" i="3"/>
  <c r="F78" i="3"/>
  <c r="F79" i="3"/>
  <c r="F80" i="3"/>
  <c r="F81" i="3"/>
  <c r="F82" i="3"/>
  <c r="F83" i="3"/>
  <c r="F84" i="3"/>
  <c r="F85" i="3"/>
  <c r="F86" i="3"/>
  <c r="F87" i="3"/>
  <c r="F88" i="3"/>
  <c r="F2" i="3"/>
  <c r="E3" i="3"/>
  <c r="I3" i="3" s="1"/>
  <c r="E4" i="3"/>
  <c r="I4" i="3" s="1"/>
  <c r="E5" i="3"/>
  <c r="I5" i="3" s="1"/>
  <c r="E6" i="3"/>
  <c r="I6" i="3" s="1"/>
  <c r="E7" i="3"/>
  <c r="I7" i="3" s="1"/>
  <c r="E8" i="3"/>
  <c r="I8" i="3" s="1"/>
  <c r="E9" i="3"/>
  <c r="I9" i="3" s="1"/>
  <c r="E10" i="3"/>
  <c r="I10" i="3" s="1"/>
  <c r="E11" i="3"/>
  <c r="I11" i="3" s="1"/>
  <c r="E12" i="3"/>
  <c r="I12" i="3" s="1"/>
  <c r="E13" i="3"/>
  <c r="E14" i="3"/>
  <c r="E15" i="3"/>
  <c r="E16" i="3"/>
  <c r="E17" i="3"/>
  <c r="E18" i="3"/>
  <c r="E19" i="3"/>
  <c r="I19" i="3" s="1"/>
  <c r="E20" i="3"/>
  <c r="I20" i="3" s="1"/>
  <c r="E21" i="3"/>
  <c r="I21" i="3" s="1"/>
  <c r="E22" i="3"/>
  <c r="I22" i="3" s="1"/>
  <c r="E23" i="3"/>
  <c r="I23" i="3" s="1"/>
  <c r="E24" i="3"/>
  <c r="I24" i="3" s="1"/>
  <c r="E25" i="3"/>
  <c r="I25" i="3" s="1"/>
  <c r="E26" i="3"/>
  <c r="I26" i="3" s="1"/>
  <c r="E27" i="3"/>
  <c r="I27" i="3" s="1"/>
  <c r="E28" i="3"/>
  <c r="I28" i="3" s="1"/>
  <c r="E29" i="3"/>
  <c r="E30" i="3"/>
  <c r="E31" i="3"/>
  <c r="E32" i="3"/>
  <c r="E33" i="3"/>
  <c r="E34" i="3"/>
  <c r="E35" i="3"/>
  <c r="I35" i="3" s="1"/>
  <c r="E36" i="3"/>
  <c r="I36" i="3" s="1"/>
  <c r="E37" i="3"/>
  <c r="I37" i="3" s="1"/>
  <c r="E38" i="3"/>
  <c r="I38" i="3" s="1"/>
  <c r="E39" i="3"/>
  <c r="I39" i="3" s="1"/>
  <c r="E40" i="3"/>
  <c r="I40" i="3" s="1"/>
  <c r="E41" i="3"/>
  <c r="I41" i="3" s="1"/>
  <c r="E42" i="3"/>
  <c r="I42" i="3" s="1"/>
  <c r="E43" i="3"/>
  <c r="I43" i="3" s="1"/>
  <c r="E44" i="3"/>
  <c r="I44" i="3" s="1"/>
  <c r="E45" i="3"/>
  <c r="I45" i="3" s="1"/>
  <c r="E46" i="3"/>
  <c r="E47" i="3"/>
  <c r="E48" i="3"/>
  <c r="E49" i="3"/>
  <c r="E50" i="3"/>
  <c r="E51" i="3"/>
  <c r="E52" i="3"/>
  <c r="I52" i="3" s="1"/>
  <c r="E53" i="3"/>
  <c r="I53" i="3" s="1"/>
  <c r="E54" i="3"/>
  <c r="I54" i="3" s="1"/>
  <c r="E55" i="3"/>
  <c r="I55" i="3" s="1"/>
  <c r="E56" i="3"/>
  <c r="E57" i="3"/>
  <c r="I57" i="3" s="1"/>
  <c r="E58" i="3"/>
  <c r="I58" i="3" s="1"/>
  <c r="E59" i="3"/>
  <c r="I59" i="3" s="1"/>
  <c r="E60" i="3"/>
  <c r="I60" i="3" s="1"/>
  <c r="E61" i="3"/>
  <c r="I61" i="3" s="1"/>
  <c r="E62" i="3"/>
  <c r="E63" i="3"/>
  <c r="E64" i="3"/>
  <c r="E65" i="3"/>
  <c r="E66" i="3"/>
  <c r="E67" i="3"/>
  <c r="E68" i="3"/>
  <c r="I68" i="3" s="1"/>
  <c r="E69" i="3"/>
  <c r="I69" i="3" s="1"/>
  <c r="E70" i="3"/>
  <c r="I70" i="3" s="1"/>
  <c r="E71" i="3"/>
  <c r="I71" i="3" s="1"/>
  <c r="E72" i="3"/>
  <c r="I72" i="3" s="1"/>
  <c r="E73" i="3"/>
  <c r="I73" i="3" s="1"/>
  <c r="E74" i="3"/>
  <c r="I74" i="3" s="1"/>
  <c r="E75" i="3"/>
  <c r="I75" i="3" s="1"/>
  <c r="E76" i="3"/>
  <c r="I76" i="3" s="1"/>
  <c r="E77" i="3"/>
  <c r="I77" i="3" s="1"/>
  <c r="E78" i="3"/>
  <c r="E79" i="3"/>
  <c r="E80" i="3"/>
  <c r="E81" i="3"/>
  <c r="E82" i="3"/>
  <c r="E83" i="3"/>
  <c r="E84" i="3"/>
  <c r="I84" i="3" s="1"/>
  <c r="E85" i="3"/>
  <c r="I85" i="3" s="1"/>
  <c r="E86" i="3"/>
  <c r="I86" i="3" s="1"/>
  <c r="E87" i="3"/>
  <c r="I87" i="3" s="1"/>
  <c r="E88" i="3"/>
  <c r="I88" i="3" s="1"/>
  <c r="E2" i="3"/>
  <c r="I2" i="3" s="1"/>
  <c r="D3" i="3"/>
  <c r="D4" i="3"/>
  <c r="D5" i="3"/>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2" i="3"/>
  <c r="K66" i="1"/>
  <c r="D3" i="4"/>
  <c r="D4" i="4"/>
  <c r="D5" i="4"/>
  <c r="D6" i="4"/>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D85" i="4"/>
  <c r="D86" i="4"/>
  <c r="D87" i="4"/>
  <c r="D2" i="4"/>
  <c r="C3" i="4"/>
  <c r="C4" i="4"/>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2" i="4"/>
  <c r="B3" i="4"/>
  <c r="B4" i="4"/>
  <c r="B5" i="4"/>
  <c r="B6" i="4"/>
  <c r="B7" i="4"/>
  <c r="B8" i="4"/>
  <c r="B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2" i="4"/>
  <c r="G86" i="3"/>
  <c r="G70" i="3"/>
  <c r="G54" i="3"/>
  <c r="G24" i="3"/>
  <c r="G21" i="3"/>
  <c r="G6" i="3"/>
  <c r="G69" i="3" l="1"/>
  <c r="G35" i="3"/>
  <c r="G43" i="3"/>
  <c r="G10" i="3"/>
  <c r="G57" i="3"/>
  <c r="G39" i="3"/>
  <c r="G58" i="3"/>
  <c r="G26" i="3"/>
  <c r="G17" i="3"/>
  <c r="G18" i="3"/>
  <c r="G32" i="3"/>
  <c r="G78" i="3"/>
  <c r="G62" i="3"/>
  <c r="G30" i="3"/>
  <c r="G29" i="3"/>
  <c r="G4" i="3"/>
  <c r="G8" i="3"/>
  <c r="G76" i="3"/>
  <c r="G59" i="3"/>
  <c r="G83" i="3"/>
  <c r="G5" i="3"/>
  <c r="G9" i="3"/>
  <c r="G67" i="3"/>
  <c r="G75" i="3"/>
  <c r="D89" i="3"/>
  <c r="G16" i="3"/>
  <c r="G34" i="3"/>
  <c r="G50" i="3"/>
  <c r="G2" i="3"/>
  <c r="H90" i="3"/>
  <c r="F90" i="3"/>
  <c r="G51" i="3"/>
  <c r="G7" i="3"/>
  <c r="G14" i="3"/>
  <c r="G81" i="3"/>
  <c r="G74" i="3"/>
  <c r="G85" i="3"/>
  <c r="G49" i="3"/>
  <c r="G41" i="3"/>
  <c r="G11" i="3"/>
  <c r="G27" i="3"/>
  <c r="G44" i="3"/>
  <c r="G60" i="3"/>
  <c r="G22" i="3"/>
  <c r="G38" i="3"/>
  <c r="G63" i="3"/>
  <c r="G79" i="3"/>
  <c r="G87" i="3"/>
  <c r="G25" i="3"/>
  <c r="G33" i="3"/>
  <c r="G42" i="3"/>
  <c r="G66" i="3"/>
  <c r="G82" i="3"/>
  <c r="G12" i="3"/>
  <c r="G28" i="3"/>
  <c r="G45" i="3"/>
  <c r="G61" i="3"/>
  <c r="G77" i="3"/>
  <c r="G15" i="3"/>
  <c r="G23" i="3"/>
  <c r="G31" i="3"/>
  <c r="G40" i="3"/>
  <c r="G48" i="3"/>
  <c r="G56" i="3"/>
  <c r="G64" i="3"/>
  <c r="G72" i="3"/>
  <c r="G80" i="3"/>
  <c r="G88" i="3"/>
  <c r="G65" i="3"/>
  <c r="G73" i="3"/>
  <c r="G3" i="3"/>
  <c r="G52" i="3"/>
  <c r="G68" i="3"/>
  <c r="G84" i="3"/>
  <c r="G47" i="3"/>
  <c r="G55" i="3"/>
  <c r="G71" i="3"/>
</calcChain>
</file>

<file path=xl/sharedStrings.xml><?xml version="1.0" encoding="utf-8"?>
<sst xmlns="http://schemas.openxmlformats.org/spreadsheetml/2006/main" count="823" uniqueCount="318">
  <si>
    <t>ShareClassId</t>
  </si>
  <si>
    <t>TradingSymbol</t>
  </si>
  <si>
    <t>EndDate</t>
  </si>
  <si>
    <t>AdjustedMarketClosePrice</t>
  </si>
  <si>
    <t>AdjustedPreTaxNTA</t>
  </si>
  <si>
    <t>PremiumDiscountPreTax</t>
  </si>
  <si>
    <t>AdjustedPostTaxNTA</t>
  </si>
  <si>
    <t>PremiumDiscountPostTax</t>
  </si>
  <si>
    <t>Comment</t>
  </si>
  <si>
    <t>F00000JS4X</t>
  </si>
  <si>
    <t>GFL</t>
  </si>
  <si>
    <t>F00000JS4T</t>
  </si>
  <si>
    <t>WAX</t>
  </si>
  <si>
    <t>F00000JS4N</t>
  </si>
  <si>
    <t>MIR</t>
  </si>
  <si>
    <t>F00000JS43</t>
  </si>
  <si>
    <t>AMH</t>
  </si>
  <si>
    <t>F00000WCL1</t>
  </si>
  <si>
    <t>RYD</t>
  </si>
  <si>
    <t>F00000JTIS</t>
  </si>
  <si>
    <t>KFL</t>
  </si>
  <si>
    <t>NULL</t>
  </si>
  <si>
    <t>F00000W2IE</t>
  </si>
  <si>
    <t>ALI</t>
  </si>
  <si>
    <t>F00000JYBQ</t>
  </si>
  <si>
    <t>WAM</t>
  </si>
  <si>
    <t>F00000PN8X</t>
  </si>
  <si>
    <t>LSX</t>
  </si>
  <si>
    <t>NO MarketClosePriceRecorded on table XMLDownload.[dbo].[MarketPrice]</t>
  </si>
  <si>
    <t>F00000VFW7</t>
  </si>
  <si>
    <t>PIC</t>
  </si>
  <si>
    <t>F00000JS4G</t>
  </si>
  <si>
    <t>DJW</t>
  </si>
  <si>
    <t>F00000S946</t>
  </si>
  <si>
    <t>KAT</t>
  </si>
  <si>
    <t>E0AUS01KDL</t>
  </si>
  <si>
    <t>TOP</t>
  </si>
  <si>
    <t>F000014HSR</t>
  </si>
  <si>
    <t>KKC</t>
  </si>
  <si>
    <t>F00000YX5N</t>
  </si>
  <si>
    <t>MEC</t>
  </si>
  <si>
    <t>F00000JYBP</t>
  </si>
  <si>
    <t>WAA</t>
  </si>
  <si>
    <t>F00000JS4V</t>
  </si>
  <si>
    <t>BEL</t>
  </si>
  <si>
    <t>F000010P1B</t>
  </si>
  <si>
    <t>LRT</t>
  </si>
  <si>
    <t>F000013UY8</t>
  </si>
  <si>
    <t>PCI</t>
  </si>
  <si>
    <t>F00001EKWW</t>
  </si>
  <si>
    <t>HCF</t>
  </si>
  <si>
    <t>F00000ZLJC</t>
  </si>
  <si>
    <t>FPP</t>
  </si>
  <si>
    <t>F0000126XB</t>
  </si>
  <si>
    <t>GCI</t>
  </si>
  <si>
    <t>F000011HEU</t>
  </si>
  <si>
    <t>HM1</t>
  </si>
  <si>
    <t>F00000OPSF</t>
  </si>
  <si>
    <t>CD1</t>
  </si>
  <si>
    <t>USF</t>
  </si>
  <si>
    <t>F00000JS4Y</t>
  </si>
  <si>
    <t>PIA</t>
  </si>
  <si>
    <t>HHV</t>
  </si>
  <si>
    <t>E0AUS012J5</t>
  </si>
  <si>
    <t>ECL</t>
  </si>
  <si>
    <t>F00000YP2S</t>
  </si>
  <si>
    <t>FPC</t>
  </si>
  <si>
    <t>F000011B18</t>
  </si>
  <si>
    <t>TGF</t>
  </si>
  <si>
    <t>F000011UYA</t>
  </si>
  <si>
    <t>OPH</t>
  </si>
  <si>
    <t>F0000001VQ</t>
  </si>
  <si>
    <t>AIQ</t>
  </si>
  <si>
    <t>AIQDA</t>
  </si>
  <si>
    <t>F00000SEKT</t>
  </si>
  <si>
    <t>PGF</t>
  </si>
  <si>
    <t>F00000W55S</t>
  </si>
  <si>
    <t>GC1</t>
  </si>
  <si>
    <t>F00000Z4N9</t>
  </si>
  <si>
    <t>WQG</t>
  </si>
  <si>
    <t>CQG</t>
  </si>
  <si>
    <t>F00001PRTI</t>
  </si>
  <si>
    <t>WHI</t>
  </si>
  <si>
    <t>F00000UP5H</t>
  </si>
  <si>
    <t>BTI</t>
  </si>
  <si>
    <t>F00000YWNY</t>
  </si>
  <si>
    <t>PL8</t>
  </si>
  <si>
    <t>F000018361</t>
  </si>
  <si>
    <t>WAR</t>
  </si>
  <si>
    <t>F00000ZTXZ</t>
  </si>
  <si>
    <t>VG1</t>
  </si>
  <si>
    <t>F00000W9R9</t>
  </si>
  <si>
    <t>PAI</t>
  </si>
  <si>
    <t>F00000JS4K</t>
  </si>
  <si>
    <t>IBC</t>
  </si>
  <si>
    <t>F00000JUGW</t>
  </si>
  <si>
    <t>MLN</t>
  </si>
  <si>
    <t>F00001NX70</t>
  </si>
  <si>
    <t>MRE</t>
  </si>
  <si>
    <t>F00000JS4C</t>
  </si>
  <si>
    <t>CAM</t>
  </si>
  <si>
    <t>F00000WA5A</t>
  </si>
  <si>
    <t>FGG</t>
  </si>
  <si>
    <t>F000013KDQ</t>
  </si>
  <si>
    <t>MOT</t>
  </si>
  <si>
    <t>F00000JS48</t>
  </si>
  <si>
    <t>BKI</t>
  </si>
  <si>
    <t>F00000JS4O</t>
  </si>
  <si>
    <t>OEQ</t>
  </si>
  <si>
    <t>F000013SOI</t>
  </si>
  <si>
    <t>RF1</t>
  </si>
  <si>
    <t>F00000JS49</t>
  </si>
  <si>
    <t>CIN</t>
  </si>
  <si>
    <t>F00000JS47</t>
  </si>
  <si>
    <t>AFI</t>
  </si>
  <si>
    <t>F00000JS45</t>
  </si>
  <si>
    <t>ARG</t>
  </si>
  <si>
    <t>F00000JS50</t>
  </si>
  <si>
    <t>MFF</t>
  </si>
  <si>
    <t>F00000SE19</t>
  </si>
  <si>
    <t>SNC</t>
  </si>
  <si>
    <t>F00000JS53</t>
  </si>
  <si>
    <t>PMC</t>
  </si>
  <si>
    <t>F00000YXPG</t>
  </si>
  <si>
    <t>BHD</t>
  </si>
  <si>
    <t>E0AUS00WQN</t>
  </si>
  <si>
    <t>FGX</t>
  </si>
  <si>
    <t>F000000OBI</t>
  </si>
  <si>
    <t>CDM</t>
  </si>
  <si>
    <t>F000011RI6</t>
  </si>
  <si>
    <t>QRI</t>
  </si>
  <si>
    <t>F00000VD60</t>
  </si>
  <si>
    <t>GVF</t>
  </si>
  <si>
    <t>F00000JS4J</t>
  </si>
  <si>
    <t>FSI</t>
  </si>
  <si>
    <t>F000010ET6</t>
  </si>
  <si>
    <t>LSF</t>
  </si>
  <si>
    <t>F00000ZL81</t>
  </si>
  <si>
    <t>MXT</t>
  </si>
  <si>
    <t>F00000JS4S</t>
  </si>
  <si>
    <t>WHF</t>
  </si>
  <si>
    <t>F00000JS4F</t>
  </si>
  <si>
    <t>DUI</t>
  </si>
  <si>
    <t>F00000JU0U</t>
  </si>
  <si>
    <t>BRM</t>
  </si>
  <si>
    <t>Ticker</t>
  </si>
  <si>
    <t>Name</t>
  </si>
  <si>
    <t xml:space="preserve"> Market Cap ($) </t>
  </si>
  <si>
    <t>Last Price ($)</t>
  </si>
  <si>
    <t>Pre-Tax NTA ($)</t>
  </si>
  <si>
    <t>Pre-tax NTA Prem/Disc%</t>
  </si>
  <si>
    <t>Post Tax NTA ($)</t>
  </si>
  <si>
    <t>Post Tax NTA Prem/Disc%</t>
  </si>
  <si>
    <t>Underlying Benchmark</t>
  </si>
  <si>
    <t>Australian Shares</t>
  </si>
  <si>
    <t>ACQ</t>
  </si>
  <si>
    <t>Acorn Capital Investment Fund Limited</t>
  </si>
  <si>
    <t>S&amp;P/ASX Small Ords Accumulation Index</t>
  </si>
  <si>
    <t>Australian Foundation Investment Company Limited</t>
  </si>
  <si>
    <t>S&amp;P/ASX 200 Accumulation Index</t>
  </si>
  <si>
    <t xml:space="preserve">AMCIL Limited </t>
  </si>
  <si>
    <t>Argo Investments Limited</t>
  </si>
  <si>
    <t xml:space="preserve">S&amp;P/ASX 200 Accumulation Index </t>
  </si>
  <si>
    <t>AUI</t>
  </si>
  <si>
    <t>Australian United Investment Company Limited</t>
  </si>
  <si>
    <t>Bentley Capital Limited</t>
  </si>
  <si>
    <t>BKI Investment Company Limited</t>
  </si>
  <si>
    <t xml:space="preserve">S&amp;P/ASX 300 Accumulation Index </t>
  </si>
  <si>
    <t>ECP</t>
  </si>
  <si>
    <t>ECP Emerging Growth Limited</t>
  </si>
  <si>
    <t>S&amp;P/ASX Small Ordinaries Accumulation Index</t>
  </si>
  <si>
    <t>Bailador Technology Investments Limited</t>
  </si>
  <si>
    <t>Clime Capital Limited</t>
  </si>
  <si>
    <t>All Ordinaries Accumulation Index</t>
  </si>
  <si>
    <t>Cadence Capital Limited</t>
  </si>
  <si>
    <t>Carlton Investments Limited</t>
  </si>
  <si>
    <t>NSC</t>
  </si>
  <si>
    <t>NAOS Small Cap Opportunities Company Limited</t>
  </si>
  <si>
    <t>D2O</t>
  </si>
  <si>
    <t>Duxton Water Limited</t>
  </si>
  <si>
    <t>N/A</t>
  </si>
  <si>
    <t>Djerriwarrh Investments Limited</t>
  </si>
  <si>
    <t>Whitefield Income Limited</t>
  </si>
  <si>
    <t>Diversified United Investments Limited</t>
  </si>
  <si>
    <t>Excelsior Capital Limited</t>
  </si>
  <si>
    <t>Future Generation Investment Fund Limited</t>
  </si>
  <si>
    <t>All Ordinaries Index</t>
  </si>
  <si>
    <t>Flagship Investments Limited</t>
  </si>
  <si>
    <t>Glennon Small Companies Limited</t>
  </si>
  <si>
    <t>Hearts and Minds Investments Limited</t>
  </si>
  <si>
    <t>Ironbark Capital Limited</t>
  </si>
  <si>
    <t>1 year swap rate plus 6%</t>
  </si>
  <si>
    <t>Mirrabooka Investments Limited</t>
  </si>
  <si>
    <t>S&amp;P/ASX Mid Cap 50's Accumulation Index, S&amp;P/ ASX Small Ordinaries Accumulation Index</t>
  </si>
  <si>
    <t>H&amp;G High Conviction Limited</t>
  </si>
  <si>
    <t>NAC</t>
  </si>
  <si>
    <t>Naos Absolute Opportunities Company Limited</t>
  </si>
  <si>
    <t>NCC</t>
  </si>
  <si>
    <t xml:space="preserve">Naos Emerging Opportunities Company Limited </t>
  </si>
  <si>
    <t>NGE</t>
  </si>
  <si>
    <t>New Guinea Energy Ltd</t>
  </si>
  <si>
    <t>Ophir High Conviction Fund</t>
  </si>
  <si>
    <t>Perpetual Equity Investment Company Limited</t>
  </si>
  <si>
    <t>Ryder Capital Limited</t>
  </si>
  <si>
    <t>RBA Cash Rate plus 4.25%</t>
  </si>
  <si>
    <t>SB2</t>
  </si>
  <si>
    <t>Salter Brothers Emerging Companies Limited</t>
  </si>
  <si>
    <t>SEC</t>
  </si>
  <si>
    <t>Spheria Emerging Companies Limited</t>
  </si>
  <si>
    <t>Sandon Capital Investments Limited</t>
  </si>
  <si>
    <t>1 month Bank Bill Swap Rate</t>
  </si>
  <si>
    <t>WAM Capital Limited</t>
  </si>
  <si>
    <t xml:space="preserve">All Ordinaries Accumulation Index                                                  </t>
  </si>
  <si>
    <t>WAM Research Limited</t>
  </si>
  <si>
    <t xml:space="preserve">All Ordinaries Accumulation Index                                               </t>
  </si>
  <si>
    <t>WLE</t>
  </si>
  <si>
    <t>WAM Leaders Limited</t>
  </si>
  <si>
    <t>Alternative Investment Trust</t>
  </si>
  <si>
    <t>WMI</t>
  </si>
  <si>
    <t>WAM Microcap Limited</t>
  </si>
  <si>
    <t>UWC</t>
  </si>
  <si>
    <t>Underwood Capital Limited</t>
  </si>
  <si>
    <t xml:space="preserve">Whitefield Limited </t>
  </si>
  <si>
    <t>S&amp;P/ASX 200 Industrials Accumulation Index</t>
  </si>
  <si>
    <t>International Shares</t>
  </si>
  <si>
    <t>Benjamin Hornigold Limited</t>
  </si>
  <si>
    <t>Cordish Dixon Private Equity Fund I</t>
  </si>
  <si>
    <t>CD2</t>
  </si>
  <si>
    <t>Cordish Dixon Private Equity Fund II</t>
  </si>
  <si>
    <t>CD3</t>
  </si>
  <si>
    <t>Cordish Dixon Private Equity Fund III</t>
  </si>
  <si>
    <t>CDO</t>
  </si>
  <si>
    <t>Cadance Opportunities Fund Limited</t>
  </si>
  <si>
    <t>L1 Long Short Fund Limited</t>
  </si>
  <si>
    <t>Future Generation Global Investment Company Limited</t>
  </si>
  <si>
    <t>MSCI World Index AUD</t>
  </si>
  <si>
    <t>Fat Prophets Global Contrarian Fund Ltd</t>
  </si>
  <si>
    <t>Global Masters Fund Limited</t>
  </si>
  <si>
    <t>S&amp;P 500 US Index</t>
  </si>
  <si>
    <t>Global Value Fund Limited</t>
  </si>
  <si>
    <t>BBSW 1 year swap rate plus 4%</t>
  </si>
  <si>
    <t>Pengana International Equities Limited</t>
  </si>
  <si>
    <t>Lowell Resources Fund</t>
  </si>
  <si>
    <t>Lion Selection Group Limited</t>
  </si>
  <si>
    <t>Morphic Ethical Equities Fund Limited</t>
  </si>
  <si>
    <t>MSCI All Countries World Daily Total Return Net Index AUD</t>
  </si>
  <si>
    <t>MFF Capital Investments Limited</t>
  </si>
  <si>
    <t>PE1</t>
  </si>
  <si>
    <t>Pengana Private Equity Trust</t>
  </si>
  <si>
    <t>n/A</t>
  </si>
  <si>
    <t>PM Capital Global Opportunities Fund Limited</t>
  </si>
  <si>
    <t>MSCI World Net Total Return Index AUD</t>
  </si>
  <si>
    <t xml:space="preserve">Platinum Capital Limited </t>
  </si>
  <si>
    <t>MSCI All Country World Net Index</t>
  </si>
  <si>
    <t>Platinum Asia Investments Limited</t>
  </si>
  <si>
    <t>MSCI All Country Asia ex Japan Net Index AUD</t>
  </si>
  <si>
    <t>Regal Funds Management Limited</t>
  </si>
  <si>
    <t>Tribeca Global Natural Resources Limited</t>
  </si>
  <si>
    <t>TEK</t>
  </si>
  <si>
    <t>Thorney Technologies Ltd</t>
  </si>
  <si>
    <t>TVL</t>
  </si>
  <si>
    <t>Touch Ventures Limited</t>
  </si>
  <si>
    <t>Metrics Real Estate Multi-Strategy Fund</t>
  </si>
  <si>
    <t>VGI Partners Global Investments Limited</t>
  </si>
  <si>
    <t>MSCI World AUD</t>
  </si>
  <si>
    <t>WGB</t>
  </si>
  <si>
    <t>WAM Global Limited</t>
  </si>
  <si>
    <t>MSCI All Country World Index (ex Australia)</t>
  </si>
  <si>
    <t>WCM Global Growth Limited</t>
  </si>
  <si>
    <t>MSCI World Index Net (AUD)</t>
  </si>
  <si>
    <t>8IH</t>
  </si>
  <si>
    <t>8I Holdings Ltd</t>
  </si>
  <si>
    <t>RG8</t>
  </si>
  <si>
    <t>Regal Asian Investments Limited</t>
  </si>
  <si>
    <t>Property</t>
  </si>
  <si>
    <t>Fat Prophets Global Property Fund</t>
  </si>
  <si>
    <t>FTSE EPRA NAREIT Global Developed Total Return Index AUD</t>
  </si>
  <si>
    <t>Infrastructure</t>
  </si>
  <si>
    <t>Argo Global Listed Infrastructure Limited</t>
  </si>
  <si>
    <t>FTSE Global Core Infrastructure 50/50 Index AUD</t>
  </si>
  <si>
    <t>Private Equity</t>
  </si>
  <si>
    <t>Gryphon Capital Income Trust</t>
  </si>
  <si>
    <t>Bloomberg AusBond Bank Bill Index</t>
  </si>
  <si>
    <t>Specialist</t>
  </si>
  <si>
    <t>MCP Income Opportunities Trust</t>
  </si>
  <si>
    <t>MCP Master Income Trust</t>
  </si>
  <si>
    <t>KKR Credit Income Fund</t>
  </si>
  <si>
    <t>PCX</t>
  </si>
  <si>
    <t>Pengana Global Private Credit Trust</t>
  </si>
  <si>
    <t>Perpetual Credit Income Trust</t>
  </si>
  <si>
    <t>Qualitas Real Estate Income Fund</t>
  </si>
  <si>
    <t>WMA</t>
  </si>
  <si>
    <t>WAM Alternative Assets Limited</t>
  </si>
  <si>
    <t>Plato Income Maximiser Limited</t>
  </si>
  <si>
    <t>Thorney Opportunities Ltd</t>
  </si>
  <si>
    <t>WAM Strategic Value</t>
  </si>
  <si>
    <t>Absolute Return Funds</t>
  </si>
  <si>
    <t>TCF</t>
  </si>
  <si>
    <t>360 Capital Enhanced Income Fund</t>
  </si>
  <si>
    <t>Katana Capital Limited</t>
  </si>
  <si>
    <t>WAM Active Limited</t>
  </si>
  <si>
    <t xml:space="preserve">Absolute Return w H/W Mark                                    </t>
  </si>
  <si>
    <t>Total Market Cap</t>
  </si>
  <si>
    <t>Sector Average</t>
  </si>
  <si>
    <t>Weighted Sector Average*</t>
  </si>
  <si>
    <t>ASX 
Code</t>
  </si>
  <si>
    <t>Vlookup</t>
  </si>
  <si>
    <t>Vlookup CMS</t>
  </si>
  <si>
    <t>Market Cap</t>
  </si>
  <si>
    <t>Orion Equities Limited</t>
  </si>
  <si>
    <t>ASXCode</t>
  </si>
  <si>
    <t>Date</t>
  </si>
  <si>
    <t>Close</t>
  </si>
  <si>
    <t>TotalShares</t>
  </si>
  <si>
    <t>MktCap</t>
  </si>
  <si>
    <t>Post tax updated</t>
  </si>
  <si>
    <t>Delisted</t>
  </si>
  <si>
    <t>Both updated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</si>
</sst>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8" x14ac:knownFonts="1">
    <font>
      <sz val="11"/>
      <color theme="1"/>
      <name val="Aptos Narrow"/>
      <family val="2"/>
      <scheme val="minor"/>
    </font>
    <font>
      <sz val="11"/>
      <color theme="1"/>
      <name val="Aptos Narrow"/>
      <family val="2"/>
      <scheme val="minor"/>
    </font>
    <font>
      <b/>
      <sz val="11"/>
      <color theme="1"/>
      <name val="Aptos Narrow"/>
      <family val="2"/>
      <scheme val="minor"/>
    </font>
    <font>
      <b/>
      <sz val="12"/>
      <color theme="0"/>
      <name val="Verdana"/>
      <family val="2"/>
    </font>
    <font>
      <sz val="12"/>
      <color theme="1"/>
      <name val="Verdana"/>
      <family val="2"/>
    </font>
    <font>
      <sz val="11"/>
      <color theme="4"/>
      <name val="Aptos Narrow"/>
      <family val="2"/>
      <scheme val="minor"/>
    </font>
    <font>
      <sz val="8"/>
      <color theme="4"/>
      <name val="Aptos Narrow"/>
      <family val="2"/>
      <scheme val="minor"/>
    </font>
    <font>
      <b/>
      <sz val="10"/>
      <color theme="4" tint="-0.499984740745262"/>
      <name val="Abadi"/>
      <family val="2"/>
    </font>
  </fonts>
  <fills count="5">
    <fill>
      <patternFill patternType="none"/>
    </fill>
    <fill>
      <patternFill patternType="gray125"/>
    </fill>
    <fill>
      <patternFill patternType="solid">
        <fgColor theme="1" tint="0.249977111117893"/>
        <bgColor indexed="64"/>
      </patternFill>
    </fill>
    <fill>
      <patternFill patternType="solid">
        <fgColor theme="2"/>
        <bgColor indexed="64"/>
      </patternFill>
    </fill>
    <fill>
      <patternFill patternType="solid">
        <fgColor theme="4"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hair">
        <color auto="1"/>
      </top>
      <bottom style="hair">
        <color auto="1"/>
      </bottom>
      <diagonal/>
    </border>
    <border>
      <left style="thin">
        <color indexed="64"/>
      </left>
      <right style="thin">
        <color indexed="64"/>
      </right>
      <top/>
      <bottom style="thin">
        <color indexed="64"/>
      </bottom>
      <diagonal/>
    </border>
  </borders>
  <cellStyleXfs count="2">
    <xf numFmtId="0" fontId="0" fillId="0" borderId="0"/>
    <xf numFmtId="164" fontId="1" fillId="0" borderId="0" applyFont="0" applyFill="0" applyBorder="0" applyAlignment="0" applyProtection="0"/>
  </cellStyleXfs>
  <cellXfs count="30">
    <xf numFmtId="0" fontId="0" fillId="0" borderId="0" xfId="0"/>
    <xf numFmtId="14" fontId="0" fillId="0" borderId="0" xfId="0" applyNumberFormat="1"/>
    <xf numFmtId="14" fontId="3" fillId="2" borderId="1" xfId="0" applyNumberFormat="1" applyFont="1" applyFill="1" applyBorder="1"/>
    <xf numFmtId="0" fontId="3" fillId="2" borderId="1" xfId="0" applyFont="1" applyFill="1" applyBorder="1"/>
    <xf numFmtId="0" fontId="3" fillId="2" borderId="1" xfId="0" applyFont="1" applyFill="1" applyBorder="1" applyAlignment="1">
      <alignment horizontal="right"/>
    </xf>
    <xf numFmtId="2" fontId="3" fillId="2" borderId="1" xfId="1" applyNumberFormat="1" applyFont="1" applyFill="1" applyBorder="1" applyAlignment="1">
      <alignment horizontal="right"/>
    </xf>
    <xf numFmtId="2" fontId="3" fillId="2" borderId="1" xfId="0" applyNumberFormat="1" applyFont="1" applyFill="1" applyBorder="1" applyAlignment="1">
      <alignment horizontal="right"/>
    </xf>
    <xf numFmtId="0" fontId="3" fillId="2" borderId="1" xfId="0" applyFont="1" applyFill="1" applyBorder="1" applyAlignment="1">
      <alignment horizontal="left" indent="2"/>
    </xf>
    <xf numFmtId="0" fontId="3" fillId="2" borderId="0" xfId="0" applyFont="1" applyFill="1"/>
    <xf numFmtId="0" fontId="4" fillId="0" borderId="0" xfId="0" applyFont="1" applyAlignment="1">
      <alignment vertical="center"/>
    </xf>
    <xf numFmtId="164" fontId="4" fillId="0" borderId="0" xfId="1" applyFont="1" applyAlignment="1">
      <alignment vertical="center"/>
    </xf>
    <xf numFmtId="2" fontId="4" fillId="0" borderId="0" xfId="0" applyNumberFormat="1" applyFont="1" applyAlignment="1">
      <alignment vertical="center"/>
    </xf>
    <xf numFmtId="0" fontId="4" fillId="0" borderId="0" xfId="0" applyFont="1" applyAlignment="1">
      <alignment horizontal="left" vertical="center" indent="2"/>
    </xf>
    <xf numFmtId="0" fontId="4" fillId="3" borderId="2" xfId="0" applyFont="1" applyFill="1" applyBorder="1" applyAlignment="1">
      <alignment vertical="center"/>
    </xf>
    <xf numFmtId="164" fontId="4" fillId="3" borderId="2" xfId="1" applyFont="1" applyFill="1" applyBorder="1" applyAlignment="1">
      <alignment vertical="center"/>
    </xf>
    <xf numFmtId="2" fontId="4" fillId="3" borderId="2" xfId="0" applyNumberFormat="1" applyFont="1" applyFill="1" applyBorder="1" applyAlignment="1">
      <alignment vertical="center"/>
    </xf>
    <xf numFmtId="0" fontId="4" fillId="3" borderId="2" xfId="0" applyFont="1" applyFill="1" applyBorder="1" applyAlignment="1">
      <alignment horizontal="left" vertical="center" indent="2"/>
    </xf>
    <xf numFmtId="0" fontId="4" fillId="0" borderId="0" xfId="0" applyFont="1"/>
    <xf numFmtId="0" fontId="4" fillId="0" borderId="0" xfId="0" applyFont="1" applyAlignment="1">
      <alignment horizontal="left" indent="2"/>
    </xf>
    <xf numFmtId="0" fontId="6" fillId="0" borderId="0" xfId="0" applyFont="1"/>
    <xf numFmtId="0" fontId="5" fillId="0" borderId="0" xfId="0" applyFont="1"/>
    <xf numFmtId="0" fontId="5" fillId="0" borderId="0" xfId="0" applyFont="1" applyAlignment="1">
      <alignment horizontal="center"/>
    </xf>
    <xf numFmtId="0" fontId="7" fillId="4" borderId="1" xfId="0" applyFont="1" applyFill="1" applyBorder="1" applyAlignment="1">
      <alignment horizontal="left" vertical="top"/>
    </xf>
    <xf numFmtId="0" fontId="7" fillId="4" borderId="1" xfId="0" applyFont="1" applyFill="1" applyBorder="1"/>
    <xf numFmtId="0" fontId="6" fillId="0" borderId="1" xfId="0" applyFont="1" applyBorder="1"/>
    <xf numFmtId="0" fontId="0" fillId="0" borderId="1" xfId="0" applyBorder="1"/>
    <xf numFmtId="0" fontId="0" fillId="0" borderId="3" xfId="0" applyBorder="1"/>
    <xf numFmtId="14" fontId="0" fillId="0" borderId="1" xfId="0" applyNumberFormat="1" applyBorder="1"/>
    <xf numFmtId="0" fontId="2" fillId="0" borderId="1" xfId="0" applyFont="1" applyBorder="1"/>
    <xf numFmtId="22" fontId="0" fillId="0" borderId="1" xfId="0" applyNumberFormat="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317500</xdr:colOff>
      <xdr:row>92</xdr:row>
      <xdr:rowOff>0</xdr:rowOff>
    </xdr:from>
    <xdr:to>
      <xdr:col>7</xdr:col>
      <xdr:colOff>723900</xdr:colOff>
      <xdr:row>96</xdr:row>
      <xdr:rowOff>190500</xdr:rowOff>
    </xdr:to>
    <xdr:sp macro="" textlink="">
      <xdr:nvSpPr>
        <xdr:cNvPr id="3" name="TextBox 2">
          <a:extLst>
            <a:ext uri="{FF2B5EF4-FFF2-40B4-BE49-F238E27FC236}">
              <a16:creationId xmlns:a16="http://schemas.microsoft.com/office/drawing/2014/main" id="{342CEF88-0642-4BBE-961C-56202CD5EF08}"/>
            </a:ext>
          </a:extLst>
        </xdr:cNvPr>
        <xdr:cNvSpPr txBox="1"/>
      </xdr:nvSpPr>
      <xdr:spPr>
        <a:xfrm>
          <a:off x="317500" y="28174950"/>
          <a:ext cx="1449705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200" b="0" i="0" u="none" strike="noStrike">
              <a:solidFill>
                <a:schemeClr val="dk1"/>
              </a:solidFill>
              <a:effectLst/>
              <a:latin typeface="Verdana" panose="020B0604030504040204" pitchFamily="34" charset="0"/>
              <a:ea typeface="Verdana" panose="020B0604030504040204" pitchFamily="34" charset="0"/>
              <a:cs typeface="Verdana" panose="020B0604030504040204" pitchFamily="34" charset="0"/>
            </a:rPr>
            <a:t>Notes:</a:t>
          </a:r>
        </a:p>
        <a:p>
          <a:r>
            <a:rPr lang="en-AU" sz="1200" b="0" i="0" u="none" strike="noStrike">
              <a:solidFill>
                <a:schemeClr val="dk1"/>
              </a:solidFill>
              <a:effectLst/>
              <a:latin typeface="Verdana" panose="020B0604030504040204" pitchFamily="34" charset="0"/>
              <a:ea typeface="Verdana" panose="020B0604030504040204" pitchFamily="34" charset="0"/>
              <a:cs typeface="Verdana" panose="020B0604030504040204" pitchFamily="34" charset="0"/>
            </a:rPr>
            <a:t>1. Weighted average takes into account the size of each LIC, rather than treating them equally. Absolute Return Fund premium/discounts to NTA are not included in this calculation.</a:t>
          </a:r>
        </a:p>
        <a:p>
          <a:r>
            <a:rPr lang="en-AU" sz="1200" b="0" i="0" u="none" strike="noStrike">
              <a:solidFill>
                <a:schemeClr val="dk1"/>
              </a:solidFill>
              <a:effectLst/>
              <a:latin typeface="Verdana" panose="020B0604030504040204" pitchFamily="34" charset="0"/>
              <a:ea typeface="Verdana" panose="020B0604030504040204" pitchFamily="34" charset="0"/>
              <a:cs typeface="Verdana" panose="020B0604030504040204" pitchFamily="34" charset="0"/>
            </a:rPr>
            <a:t>2. N/A = Not Applicable.</a:t>
          </a:r>
        </a:p>
        <a:p>
          <a:r>
            <a:rPr lang="en-AU" sz="1200" b="0" i="0" u="none" strike="noStrike">
              <a:solidFill>
                <a:schemeClr val="dk1"/>
              </a:solidFill>
              <a:effectLst/>
              <a:latin typeface="Verdana" panose="020B0604030504040204" pitchFamily="34" charset="0"/>
              <a:ea typeface="Verdana" panose="020B0604030504040204" pitchFamily="34" charset="0"/>
              <a:cs typeface="Verdana" panose="020B0604030504040204" pitchFamily="34" charset="0"/>
            </a:rPr>
            <a:t>3. This list may exclude LICs which have returned capital or are significantly overvalued or undervalued.</a:t>
          </a:r>
          <a:r>
            <a:rPr lang="en-AU" sz="1200" b="0" i="0">
              <a:latin typeface="Verdana" panose="020B0604030504040204" pitchFamily="34" charset="0"/>
              <a:ea typeface="Verdana" panose="020B0604030504040204" pitchFamily="34" charset="0"/>
              <a:cs typeface="Verdana" panose="020B0604030504040204" pitchFamily="34" charset="0"/>
            </a:rPr>
            <a:t> </a:t>
          </a:r>
          <a:endParaRPr lang="en-GB" sz="1200" b="0" i="0">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0</xdr:col>
      <xdr:colOff>317500</xdr:colOff>
      <xdr:row>97</xdr:row>
      <xdr:rowOff>190500</xdr:rowOff>
    </xdr:from>
    <xdr:to>
      <xdr:col>7</xdr:col>
      <xdr:colOff>723900</xdr:colOff>
      <xdr:row>107</xdr:row>
      <xdr:rowOff>152400</xdr:rowOff>
    </xdr:to>
    <xdr:sp macro="" textlink="">
      <xdr:nvSpPr>
        <xdr:cNvPr id="4" name="TextBox 3">
          <a:extLst>
            <a:ext uri="{FF2B5EF4-FFF2-40B4-BE49-F238E27FC236}">
              <a16:creationId xmlns:a16="http://schemas.microsoft.com/office/drawing/2014/main" id="{675137BC-2524-481B-B7CB-099429199921}"/>
            </a:ext>
          </a:extLst>
        </xdr:cNvPr>
        <xdr:cNvSpPr txBox="1"/>
      </xdr:nvSpPr>
      <xdr:spPr>
        <a:xfrm>
          <a:off x="317500" y="29317950"/>
          <a:ext cx="14497050" cy="1866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200" b="0" i="0" u="none" strike="noStrike">
              <a:solidFill>
                <a:schemeClr val="dk1"/>
              </a:solidFill>
              <a:effectLst/>
              <a:latin typeface="Verdana" panose="020B0604030504040204" pitchFamily="34" charset="0"/>
              <a:ea typeface="Verdana" panose="020B0604030504040204" pitchFamily="34" charset="0"/>
              <a:cs typeface="Verdana" panose="020B0604030504040204" pitchFamily="34" charset="0"/>
            </a:rPr>
            <a:t>Disclaimer:</a:t>
          </a:r>
        </a:p>
        <a:p>
          <a:r>
            <a:rPr lang="en-AU" sz="1200" b="0" i="0" u="none" strike="noStrike">
              <a:solidFill>
                <a:schemeClr val="dk1"/>
              </a:solidFill>
              <a:effectLst/>
              <a:latin typeface="Verdana" panose="020B0604030504040204" pitchFamily="34" charset="0"/>
              <a:ea typeface="Verdana" panose="020B0604030504040204" pitchFamily="34" charset="0"/>
              <a:cs typeface="Verdana" panose="020B0604030504040204" pitchFamily="34" charset="0"/>
            </a:rPr>
            <a:t>© 2024</a:t>
          </a:r>
          <a:r>
            <a:rPr lang="en-AU" sz="1200" b="0" i="0">
              <a:latin typeface="Verdana" panose="020B0604030504040204" pitchFamily="34" charset="0"/>
              <a:ea typeface="Verdana" panose="020B0604030504040204" pitchFamily="34" charset="0"/>
              <a:cs typeface="Verdana" panose="020B0604030504040204" pitchFamily="34" charset="0"/>
            </a:rPr>
            <a:t> </a:t>
          </a:r>
          <a:r>
            <a:rPr lang="en-AU" sz="1200" b="0" i="0" u="none" strike="noStrike">
              <a:solidFill>
                <a:schemeClr val="dk1"/>
              </a:solidFill>
              <a:effectLst/>
              <a:latin typeface="Verdana" panose="020B0604030504040204" pitchFamily="34" charset="0"/>
              <a:ea typeface="Verdana" panose="020B0604030504040204" pitchFamily="34" charset="0"/>
              <a:cs typeface="Verdana" panose="020B0604030504040204" pitchFamily="34" charset="0"/>
            </a:rPr>
            <a:t>Morningstar, Inc. All rights reserved. Neither Morningstar, its affiliates, nor the content providers guarantee the data or content contained herein to be accurate, complete or timely nor will they have any liability for its use or distribution. This report has been prepared for clients of Morningstar Australasia Pty Ltd (ABN: 95 090 665 544, AFSL: 240892) and/or New Zealand wholesale clients of Morningstar Research Ltd, subsidiaries of Morningstar, Inc. Any general advice has been provided without reference to your financial objectives, situation or needs. For more information refer to our Financial Services Guide at www.morningstar.com.au/s/fsg.pdf. You should consider the advice in light of these matters and if applicable, the relevant Product Disclosure Statement before making any decision to invest. Our publications, ratings and products should be viewed as an additional investment resource, not as your sole source of information. Morningstar’s full research reports are the source of any Morningstar Ratings and are available from Morningstar or your adviser. Past performance does not necessarily indicate a financial product’s future performance. To obtain advice tailored to your situation, contact a financial adviser. Some material is copyright and published under licence from ASX Operations Pty Ltd ACN 004 523 782.</a:t>
          </a:r>
          <a:r>
            <a:rPr lang="en-AU" sz="1200" b="0" i="0">
              <a:latin typeface="Verdana" panose="020B0604030504040204" pitchFamily="34" charset="0"/>
              <a:ea typeface="Verdana" panose="020B0604030504040204" pitchFamily="34" charset="0"/>
              <a:cs typeface="Verdana" panose="020B0604030504040204" pitchFamily="34" charset="0"/>
            </a:rPr>
            <a:t> </a:t>
          </a:r>
          <a:endParaRPr lang="en-GB" sz="1200" b="0" i="0">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228600</xdr:colOff>
      <xdr:row>0</xdr:row>
      <xdr:rowOff>228600</xdr:rowOff>
    </xdr:from>
    <xdr:to>
      <xdr:col>0</xdr:col>
      <xdr:colOff>1828800</xdr:colOff>
      <xdr:row>0</xdr:row>
      <xdr:rowOff>584200</xdr:rowOff>
    </xdr:to>
    <xdr:pic>
      <xdr:nvPicPr>
        <xdr:cNvPr id="5" name="Picture 4">
          <a:extLst>
            <a:ext uri="{FF2B5EF4-FFF2-40B4-BE49-F238E27FC236}">
              <a16:creationId xmlns:a16="http://schemas.microsoft.com/office/drawing/2014/main" id="{E033D72D-3AE3-4E1B-9357-C495AD53E1DB}"/>
            </a:ext>
          </a:extLst>
        </xdr:cNvPr>
        <xdr:cNvPicPr>
          <a:picLocks noChangeAspect="1"/>
        </xdr:cNvPicPr>
      </xdr:nvPicPr>
      <xdr:blipFill>
        <a:blip xmlns:r="http://schemas.openxmlformats.org/officeDocument/2006/relationships" r:embed="rId1"/>
        <a:stretch>
          <a:fillRect/>
        </a:stretch>
      </xdr:blipFill>
      <xdr:spPr>
        <a:xfrm>
          <a:off x="228600" y="228600"/>
          <a:ext cx="1600200" cy="3556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29EFE-011B-4012-AA2F-3EA05B01DBE9}">
  <dimension ref="A1:J91"/>
  <sheetViews>
    <sheetView tabSelected="1" topLeftCell="A70" zoomScale="55" zoomScaleNormal="55" workbookViewId="0">
      <selection activeCell="D74" sqref="D74"/>
    </sheetView>
  </sheetViews>
  <sheetFormatPr defaultColWidth="11.81640625" defaultRowHeight="15" x14ac:dyDescent="0.3"/>
  <cols>
    <col min="1" max="1" width="29.08984375" style="17" customWidth="1"/>
    <col min="2" max="2" width="9.08984375" style="17" bestFit="1" customWidth="1"/>
    <col min="3" max="3" width="63.26953125" style="17" bestFit="1" customWidth="1"/>
    <col min="4" max="4" width="26.08984375" style="17" bestFit="1" customWidth="1"/>
    <col min="5" max="5" width="18.7265625" style="17" bestFit="1" customWidth="1"/>
    <col min="6" max="6" width="22" style="17" bestFit="1" customWidth="1"/>
    <col min="7" max="7" width="33.453125" style="17" bestFit="1" customWidth="1"/>
    <col min="8" max="8" width="22.7265625" style="17" bestFit="1" customWidth="1"/>
    <col min="9" max="9" width="34.7265625" style="17" bestFit="1" customWidth="1"/>
    <col min="10" max="10" width="103.08984375" style="18" bestFit="1" customWidth="1"/>
    <col min="11" max="16384" width="11.81640625" style="17"/>
  </cols>
  <sheetData>
    <row r="1" spans="1:10" s="8" customFormat="1" ht="69" customHeight="1" x14ac:dyDescent="0.3">
      <c r="A1" s="2">
        <v>45688</v>
      </c>
      <c r="B1" s="3" t="s">
        <v>145</v>
      </c>
      <c r="C1" s="3" t="s">
        <v>146</v>
      </c>
      <c r="D1" s="4" t="s">
        <v>147</v>
      </c>
      <c r="E1" s="5" t="s">
        <v>148</v>
      </c>
      <c r="F1" s="4" t="s">
        <v>149</v>
      </c>
      <c r="G1" s="6" t="s">
        <v>150</v>
      </c>
      <c r="H1" s="4" t="s">
        <v>151</v>
      </c>
      <c r="I1" s="6" t="s">
        <v>152</v>
      </c>
      <c r="J1" s="7" t="s">
        <v>153</v>
      </c>
    </row>
    <row r="2" spans="1:10" s="9" customFormat="1" ht="24" customHeight="1" x14ac:dyDescent="0.35">
      <c r="A2" s="9" t="s">
        <v>154</v>
      </c>
      <c r="B2" s="9" t="s">
        <v>155</v>
      </c>
      <c r="C2" s="9" t="s">
        <v>156</v>
      </c>
      <c r="D2" s="10">
        <f>VLOOKUP(B2,'Market Cap '!A:E,5,0)</f>
        <v>73228391.939999998</v>
      </c>
      <c r="E2" s="11">
        <f>VLOOKUP(B2,'Market Cap '!A:C,3,0)</f>
        <v>0.82</v>
      </c>
      <c r="F2" s="11">
        <f>VLOOKUP(B2,'CMSInput New'!B:E,4,0)</f>
        <v>1.0625</v>
      </c>
      <c r="G2" s="11">
        <f>(E2-F2)/F2*100</f>
        <v>-22.82352941176471</v>
      </c>
      <c r="H2" s="11">
        <f>VLOOKUP(B2,'CMSInput New'!B:G,6,0)</f>
        <v>1.0804</v>
      </c>
      <c r="I2" s="11">
        <f>(E2-H2)/H2*100</f>
        <v>-24.102184376156984</v>
      </c>
      <c r="J2" s="12" t="s">
        <v>157</v>
      </c>
    </row>
    <row r="3" spans="1:10" s="9" customFormat="1" ht="24" customHeight="1" x14ac:dyDescent="0.35">
      <c r="B3" s="9" t="s">
        <v>114</v>
      </c>
      <c r="C3" s="9" t="s">
        <v>158</v>
      </c>
      <c r="D3" s="10">
        <f>VLOOKUP(B3,'Market Cap '!A:E,5,0)</f>
        <v>9511182841.7099991</v>
      </c>
      <c r="E3" s="11">
        <f>VLOOKUP(B3,'Market Cap '!A:C,3,0)</f>
        <v>7.59</v>
      </c>
      <c r="F3" s="11">
        <f>VLOOKUP(B3,'CMSInput New'!B:E,4,0)</f>
        <v>8.5500000000000007</v>
      </c>
      <c r="G3" s="11">
        <f t="shared" ref="G3:G67" si="0">(E3-F3)/F3*100</f>
        <v>-11.228070175438605</v>
      </c>
      <c r="H3" s="11">
        <f>VLOOKUP(B3,'CMSInput New'!B:G,6,0)</f>
        <v>7.1</v>
      </c>
      <c r="I3" s="11">
        <f t="shared" ref="I3:I66" si="1">(E3-H3)/H3*100</f>
        <v>6.9014084507042286</v>
      </c>
      <c r="J3" s="12" t="s">
        <v>159</v>
      </c>
    </row>
    <row r="4" spans="1:10" s="9" customFormat="1" ht="24" customHeight="1" x14ac:dyDescent="0.35">
      <c r="B4" s="9" t="s">
        <v>16</v>
      </c>
      <c r="C4" s="9" t="s">
        <v>160</v>
      </c>
      <c r="D4" s="10">
        <f>VLOOKUP(B4,'Market Cap '!A:E,5,0)</f>
        <v>367267178.92000002</v>
      </c>
      <c r="E4" s="11">
        <f>VLOOKUP(B4,'Market Cap '!A:C,3,0)</f>
        <v>1.1599999999999999</v>
      </c>
      <c r="F4" s="11">
        <f>VLOOKUP(B4,'CMSInput New'!B:E,4,0)</f>
        <v>1.37</v>
      </c>
      <c r="G4" s="11">
        <f t="shared" si="0"/>
        <v>-15.328467153284683</v>
      </c>
      <c r="H4" s="11">
        <f>VLOOKUP(B4,'CMSInput New'!B:G,6,0)</f>
        <v>1.21</v>
      </c>
      <c r="I4" s="11">
        <f t="shared" si="1"/>
        <v>-4.1322314049586817</v>
      </c>
      <c r="J4" s="12" t="s">
        <v>159</v>
      </c>
    </row>
    <row r="5" spans="1:10" s="9" customFormat="1" ht="24" customHeight="1" x14ac:dyDescent="0.35">
      <c r="B5" s="9" t="s">
        <v>116</v>
      </c>
      <c r="C5" s="9" t="s">
        <v>161</v>
      </c>
      <c r="D5" s="10">
        <f>VLOOKUP(B5,'Market Cap '!A:E,5,0)</f>
        <v>6884574838.6800003</v>
      </c>
      <c r="E5" s="11">
        <f>VLOOKUP(B5,'Market Cap '!A:C,3,0)</f>
        <v>9.02</v>
      </c>
      <c r="F5" s="11">
        <f>VLOOKUP(B5,'CMSInput New'!B:E,4,0)</f>
        <v>10.37</v>
      </c>
      <c r="G5" s="11">
        <f t="shared" si="0"/>
        <v>-13.01832208293153</v>
      </c>
      <c r="H5" s="11">
        <f>VLOOKUP(B5,'CMSInput New'!B:G,6,0)</f>
        <v>8.89</v>
      </c>
      <c r="I5" s="11">
        <f t="shared" si="1"/>
        <v>1.4623172103486952</v>
      </c>
      <c r="J5" s="12" t="s">
        <v>162</v>
      </c>
    </row>
    <row r="6" spans="1:10" s="9" customFormat="1" ht="24" customHeight="1" x14ac:dyDescent="0.35">
      <c r="B6" s="9" t="s">
        <v>163</v>
      </c>
      <c r="C6" s="9" t="s">
        <v>164</v>
      </c>
      <c r="D6" s="10">
        <f>VLOOKUP(B6,'Market Cap '!A:E,5,0)</f>
        <v>1324069503.79</v>
      </c>
      <c r="E6" s="11">
        <f>VLOOKUP(B6,'Market Cap '!A:C,3,0)</f>
        <v>10.67</v>
      </c>
      <c r="F6" s="11">
        <f>VLOOKUP(B6,'CMSInput New'!B:E,4,0)</f>
        <v>12.62</v>
      </c>
      <c r="G6" s="11">
        <f t="shared" si="0"/>
        <v>-15.451664025356573</v>
      </c>
      <c r="H6" s="11">
        <f>VLOOKUP(B6,'CMSInput New'!B:G,6,0)</f>
        <v>10.37</v>
      </c>
      <c r="I6" s="11">
        <f t="shared" si="1"/>
        <v>2.8929604628736811</v>
      </c>
      <c r="J6" s="12" t="s">
        <v>162</v>
      </c>
    </row>
    <row r="7" spans="1:10" s="9" customFormat="1" ht="24" customHeight="1" x14ac:dyDescent="0.35">
      <c r="B7" s="9" t="s">
        <v>44</v>
      </c>
      <c r="C7" s="9" t="s">
        <v>165</v>
      </c>
      <c r="D7" s="10">
        <f>VLOOKUP(B7,'Market Cap '!A:E,5,0)</f>
        <v>1218046.6880000001</v>
      </c>
      <c r="E7" s="11">
        <f>VLOOKUP(B7,'Market Cap '!A:C,3,0)</f>
        <v>1.6E-2</v>
      </c>
      <c r="F7" s="11">
        <f>VLOOKUP(B7,'CMSInput New'!B:E,4,0)</f>
        <v>6.1999999999999998E-3</v>
      </c>
      <c r="G7" s="11">
        <f t="shared" si="0"/>
        <v>158.06451612903226</v>
      </c>
      <c r="H7" s="11">
        <f>VLOOKUP(B7,'CMSInput New'!B:G,6,0)</f>
        <v>6.1999999999999998E-3</v>
      </c>
      <c r="I7" s="11">
        <f t="shared" si="1"/>
        <v>158.06451612903226</v>
      </c>
      <c r="J7" s="12" t="s">
        <v>159</v>
      </c>
    </row>
    <row r="8" spans="1:10" s="9" customFormat="1" ht="24" customHeight="1" x14ac:dyDescent="0.35">
      <c r="B8" s="9" t="s">
        <v>106</v>
      </c>
      <c r="C8" s="9" t="s">
        <v>166</v>
      </c>
      <c r="D8" s="10">
        <f>VLOOKUP(B8,'Market Cap '!A:E,5,0)</f>
        <v>1404413558.46</v>
      </c>
      <c r="E8" s="11">
        <f>VLOOKUP(B8,'Market Cap '!A:C,3,0)</f>
        <v>1.74</v>
      </c>
      <c r="F8" s="11">
        <f>VLOOKUP(B8,'CMSInput New'!B:E,4,0)</f>
        <v>1.93</v>
      </c>
      <c r="G8" s="11">
        <f t="shared" si="0"/>
        <v>-9.8445595854922257</v>
      </c>
      <c r="H8" s="11">
        <f>VLOOKUP(B8,'CMSInput New'!B:G,6,0)</f>
        <v>1.77</v>
      </c>
      <c r="I8" s="11">
        <f t="shared" si="1"/>
        <v>-1.6949152542372896</v>
      </c>
      <c r="J8" s="12" t="s">
        <v>167</v>
      </c>
    </row>
    <row r="9" spans="1:10" s="9" customFormat="1" ht="24" customHeight="1" x14ac:dyDescent="0.35">
      <c r="B9" s="9" t="s">
        <v>168</v>
      </c>
      <c r="C9" s="9" t="s">
        <v>169</v>
      </c>
      <c r="D9" s="10">
        <f>VLOOKUP(B9,'Market Cap '!A:E,5,0)</f>
        <v>26079018.52</v>
      </c>
      <c r="E9" s="11">
        <f>VLOOKUP(B9,'Market Cap '!A:C,3,0)</f>
        <v>1.42</v>
      </c>
      <c r="F9" s="11">
        <f>VLOOKUP(B9,'CMSInput New'!B:E,4,0)</f>
        <v>1.7819999999999998</v>
      </c>
      <c r="G9" s="11">
        <f t="shared" si="0"/>
        <v>-20.314253647586977</v>
      </c>
      <c r="H9" s="11">
        <f>VLOOKUP(B9,'CMSInput New'!B:G,6,0)</f>
        <v>1.726</v>
      </c>
      <c r="I9" s="11">
        <f t="shared" si="1"/>
        <v>-17.728852838933953</v>
      </c>
      <c r="J9" s="12" t="s">
        <v>170</v>
      </c>
    </row>
    <row r="10" spans="1:10" s="9" customFormat="1" ht="24" customHeight="1" x14ac:dyDescent="0.35">
      <c r="B10" s="9" t="s">
        <v>84</v>
      </c>
      <c r="C10" s="9" t="s">
        <v>171</v>
      </c>
      <c r="D10" s="10">
        <f>VLOOKUP(B10,'Market Cap '!A:E,5,0)</f>
        <v>182583295.53749999</v>
      </c>
      <c r="E10" s="11">
        <f>VLOOKUP(B10,'Market Cap '!A:C,3,0)</f>
        <v>1.2375</v>
      </c>
      <c r="F10" s="11">
        <f>VLOOKUP(B10,'CMSInput New'!B:E,4,0)</f>
        <v>1.85</v>
      </c>
      <c r="G10" s="11">
        <f t="shared" si="0"/>
        <v>-33.108108108108105</v>
      </c>
      <c r="H10" s="11">
        <f>VLOOKUP(B10,'CMSInput New'!B:G,6,0)</f>
        <v>1.67</v>
      </c>
      <c r="I10" s="11">
        <f t="shared" si="1"/>
        <v>-25.898203592814369</v>
      </c>
      <c r="J10" s="12" t="s">
        <v>159</v>
      </c>
    </row>
    <row r="11" spans="1:10" s="9" customFormat="1" ht="24" customHeight="1" x14ac:dyDescent="0.35">
      <c r="B11" s="9" t="s">
        <v>100</v>
      </c>
      <c r="C11" s="9" t="s">
        <v>172</v>
      </c>
      <c r="D11" s="10">
        <f>VLOOKUP(B11,'Market Cap '!A:E,5,0)</f>
        <v>117538238.2825</v>
      </c>
      <c r="E11" s="11">
        <f>VLOOKUP(B11,'Market Cap '!A:C,3,0)</f>
        <v>0.77749999999999997</v>
      </c>
      <c r="F11" s="11">
        <f>VLOOKUP(B11,'CMSInput New'!B:E,4,0)</f>
        <v>0.77500000000000002</v>
      </c>
      <c r="G11" s="11">
        <f t="shared" si="0"/>
        <v>0.32258064516128343</v>
      </c>
      <c r="H11" s="11">
        <f>VLOOKUP(B11,'CMSInput New'!B:G,6,0)</f>
        <v>0.81499999999999995</v>
      </c>
      <c r="I11" s="11">
        <f t="shared" si="1"/>
        <v>-4.6012269938650281</v>
      </c>
      <c r="J11" s="12" t="s">
        <v>173</v>
      </c>
    </row>
    <row r="12" spans="1:10" s="9" customFormat="1" ht="24" customHeight="1" x14ac:dyDescent="0.35">
      <c r="B12" s="9" t="s">
        <v>128</v>
      </c>
      <c r="C12" s="9" t="s">
        <v>174</v>
      </c>
      <c r="D12" s="10">
        <f>VLOOKUP(B12,'Market Cap '!A:E,5,0)</f>
        <v>203566857.68000001</v>
      </c>
      <c r="E12" s="11">
        <f>VLOOKUP(B12,'Market Cap '!A:C,3,0)</f>
        <v>0.68</v>
      </c>
      <c r="F12" s="11">
        <f>VLOOKUP(B12,'CMSInput New'!B:E,4,0)</f>
        <v>0.79300000000000004</v>
      </c>
      <c r="G12" s="11">
        <f t="shared" si="0"/>
        <v>-14.249684741488016</v>
      </c>
      <c r="H12" s="11">
        <f>VLOOKUP(B12,'CMSInput New'!B:G,6,0)</f>
        <v>0.97799999999999998</v>
      </c>
      <c r="I12" s="11">
        <f t="shared" si="1"/>
        <v>-30.470347648261754</v>
      </c>
      <c r="J12" s="12" t="s">
        <v>173</v>
      </c>
    </row>
    <row r="13" spans="1:10" s="9" customFormat="1" ht="24" customHeight="1" x14ac:dyDescent="0.35">
      <c r="B13" s="9" t="s">
        <v>112</v>
      </c>
      <c r="C13" s="9" t="s">
        <v>175</v>
      </c>
      <c r="D13" s="10">
        <f>VLOOKUP(B13,'Market Cap '!A:E,5,0)</f>
        <v>815776824.87</v>
      </c>
      <c r="E13" s="11">
        <f>VLOOKUP(B13,'Market Cap '!A:C,3,0)</f>
        <v>30.87</v>
      </c>
      <c r="F13" s="11">
        <f>VLOOKUP(B13,'CMSInput New'!B:E,4,0)</f>
        <v>42.41</v>
      </c>
      <c r="G13" s="11">
        <f t="shared" si="0"/>
        <v>-27.210563546333404</v>
      </c>
      <c r="H13" s="11">
        <f>VLOOKUP(B13,'CMSInput New'!B:G,6,0)</f>
        <v>35.26</v>
      </c>
      <c r="I13" s="11">
        <f t="shared" si="1"/>
        <v>-12.450368689733402</v>
      </c>
      <c r="J13" s="12" t="s">
        <v>159</v>
      </c>
    </row>
    <row r="14" spans="1:10" s="9" customFormat="1" ht="24" customHeight="1" x14ac:dyDescent="0.35">
      <c r="B14" s="9" t="s">
        <v>176</v>
      </c>
      <c r="C14" s="9" t="s">
        <v>177</v>
      </c>
      <c r="D14" s="10">
        <f>VLOOKUP(B14,'Market Cap '!A:E,5,0)</f>
        <v>57319183.049999997</v>
      </c>
      <c r="E14" s="11">
        <f>VLOOKUP(B14,'Market Cap '!A:C,3,0)</f>
        <v>0.42499999999999999</v>
      </c>
      <c r="F14" s="11">
        <f>VLOOKUP(B14,'CMSInput New'!B:E,4,0)</f>
        <v>0.49</v>
      </c>
      <c r="G14" s="11">
        <f t="shared" si="0"/>
        <v>-13.26530612244898</v>
      </c>
      <c r="H14" s="11">
        <f>VLOOKUP(B14,'CMSInput New'!B:G,6,0)</f>
        <v>0.56000000000000005</v>
      </c>
      <c r="I14" s="11">
        <f t="shared" si="1"/>
        <v>-24.107142857142865</v>
      </c>
      <c r="J14" s="12" t="s">
        <v>173</v>
      </c>
    </row>
    <row r="15" spans="1:10" s="9" customFormat="1" ht="24" customHeight="1" x14ac:dyDescent="0.35">
      <c r="B15" s="9" t="s">
        <v>178</v>
      </c>
      <c r="C15" s="9" t="s">
        <v>179</v>
      </c>
      <c r="D15" s="10">
        <f>VLOOKUP(B15,'Market Cap '!A:E,5,0)</f>
        <v>205670143.565</v>
      </c>
      <c r="E15" s="11">
        <f>VLOOKUP(B15,'Market Cap '!A:C,3,0)</f>
        <v>1.3149999999999999</v>
      </c>
      <c r="F15" s="11">
        <f>VLOOKUP(B15,'CMSInput New'!B:E,4,0)</f>
        <v>1.66</v>
      </c>
      <c r="G15" s="11">
        <f t="shared" si="0"/>
        <v>-20.783132530120483</v>
      </c>
      <c r="H15" s="11">
        <f>VLOOKUP(B15,'CMSInput New'!B:G,6,0)</f>
        <v>1.55</v>
      </c>
      <c r="I15" s="11">
        <f t="shared" si="1"/>
        <v>-15.161290322580651</v>
      </c>
      <c r="J15" s="12" t="s">
        <v>180</v>
      </c>
    </row>
    <row r="16" spans="1:10" s="9" customFormat="1" ht="24" customHeight="1" x14ac:dyDescent="0.35">
      <c r="B16" s="9" t="s">
        <v>32</v>
      </c>
      <c r="C16" s="9" t="s">
        <v>181</v>
      </c>
      <c r="D16" s="10">
        <f>VLOOKUP(B16,'Market Cap '!A:E,5,0)</f>
        <v>822795626.63999999</v>
      </c>
      <c r="E16" s="11">
        <f>VLOOKUP(B16,'Market Cap '!A:C,3,0)</f>
        <v>3.12</v>
      </c>
      <c r="F16" s="11">
        <f>VLOOKUP(B16,'CMSInput New'!B:E,4,0)</f>
        <v>3.38</v>
      </c>
      <c r="G16" s="11">
        <f t="shared" si="0"/>
        <v>-7.6923076923076854</v>
      </c>
      <c r="H16" s="11">
        <f>VLOOKUP(B16,'CMSInput New'!B:G,6,0)</f>
        <v>3.31</v>
      </c>
      <c r="I16" s="11">
        <f t="shared" si="1"/>
        <v>-5.7401812688821732</v>
      </c>
      <c r="J16" s="12" t="s">
        <v>159</v>
      </c>
    </row>
    <row r="17" spans="2:10" s="9" customFormat="1" ht="24" customHeight="1" x14ac:dyDescent="0.35">
      <c r="B17" s="9" t="s">
        <v>82</v>
      </c>
      <c r="C17" s="9" t="s">
        <v>182</v>
      </c>
      <c r="D17" s="10">
        <f>VLOOKUP(B17,'Market Cap '!A:E,5,0)</f>
        <v>209994190.78999999</v>
      </c>
      <c r="E17" s="11">
        <f>VLOOKUP(B17,'Market Cap '!A:C,3,0)</f>
        <v>1.31</v>
      </c>
      <c r="F17" s="11">
        <f>VLOOKUP(B17,'CMSInput New'!B:E,4,0)</f>
        <v>1.24</v>
      </c>
      <c r="G17" s="11">
        <f t="shared" si="0"/>
        <v>5.6451612903225863</v>
      </c>
      <c r="H17" s="11">
        <f>VLOOKUP(B17,'CMSInput New'!B:G,6,0)</f>
        <v>1.25</v>
      </c>
      <c r="I17" s="11">
        <f t="shared" si="1"/>
        <v>4.8000000000000043</v>
      </c>
      <c r="J17" s="12" t="s">
        <v>180</v>
      </c>
    </row>
    <row r="18" spans="2:10" s="9" customFormat="1" ht="22.5" customHeight="1" x14ac:dyDescent="0.35">
      <c r="B18" s="9" t="s">
        <v>142</v>
      </c>
      <c r="C18" s="9" t="s">
        <v>183</v>
      </c>
      <c r="D18" s="10">
        <f>VLOOKUP(B18,'Market Cap '!A:E,5,0)</f>
        <v>1130091312</v>
      </c>
      <c r="E18" s="11">
        <f>VLOOKUP(B18,'Market Cap '!A:C,3,0)</f>
        <v>5.25</v>
      </c>
      <c r="F18" s="11">
        <f>VLOOKUP(B18,'CMSInput New'!B:E,4,0)</f>
        <v>6.41</v>
      </c>
      <c r="G18" s="11">
        <f t="shared" si="0"/>
        <v>-18.096723868954758</v>
      </c>
      <c r="H18" s="11">
        <f>VLOOKUP(B18,'CMSInput New'!B:G,6,0)</f>
        <v>5.2</v>
      </c>
      <c r="I18" s="11">
        <f t="shared" si="1"/>
        <v>0.96153846153845812</v>
      </c>
      <c r="J18" s="12" t="s">
        <v>162</v>
      </c>
    </row>
    <row r="19" spans="2:10" s="9" customFormat="1" ht="24" customHeight="1" x14ac:dyDescent="0.35">
      <c r="B19" s="9" t="s">
        <v>64</v>
      </c>
      <c r="C19" s="9" t="s">
        <v>184</v>
      </c>
      <c r="D19" s="10">
        <f>VLOOKUP(B19,'Market Cap '!A:E,5,0)</f>
        <v>91622522.040000007</v>
      </c>
      <c r="E19" s="11">
        <f>VLOOKUP(B19,'Market Cap '!A:C,3,0)</f>
        <v>3.16</v>
      </c>
      <c r="F19" s="11">
        <f>VLOOKUP(B19,'CMSInput New'!B:E,4,0)</f>
        <v>4.0027999999999997</v>
      </c>
      <c r="G19" s="11">
        <f t="shared" si="0"/>
        <v>-21.055261317078035</v>
      </c>
      <c r="H19" s="11">
        <f>VLOOKUP(B19,'CMSInput New'!B:G,6,0)</f>
        <v>3.9910999999999999</v>
      </c>
      <c r="I19" s="11">
        <f t="shared" si="1"/>
        <v>-20.82383302848838</v>
      </c>
      <c r="J19" s="12" t="s">
        <v>180</v>
      </c>
    </row>
    <row r="20" spans="2:10" s="9" customFormat="1" ht="24" customHeight="1" x14ac:dyDescent="0.35">
      <c r="B20" s="9" t="s">
        <v>126</v>
      </c>
      <c r="C20" s="9" t="s">
        <v>185</v>
      </c>
      <c r="D20" s="10">
        <f>VLOOKUP(B20,'Market Cap '!A:E,5,0)</f>
        <v>515487011.75999999</v>
      </c>
      <c r="E20" s="11">
        <f>VLOOKUP(B20,'Market Cap '!A:C,3,0)</f>
        <v>1.26</v>
      </c>
      <c r="F20" s="11">
        <f>VLOOKUP(B20,'CMSInput New'!B:E,4,0)</f>
        <v>1.4520999999999999</v>
      </c>
      <c r="G20" s="11">
        <f t="shared" si="0"/>
        <v>-13.229116452034981</v>
      </c>
      <c r="H20" s="11">
        <f>VLOOKUP(B20,'CMSInput New'!B:G,6,0)</f>
        <v>1.3711</v>
      </c>
      <c r="I20" s="11">
        <f t="shared" si="1"/>
        <v>-8.1029830063452692</v>
      </c>
      <c r="J20" s="12" t="s">
        <v>186</v>
      </c>
    </row>
    <row r="21" spans="2:10" s="9" customFormat="1" ht="24" customHeight="1" x14ac:dyDescent="0.35">
      <c r="B21" s="9" t="s">
        <v>134</v>
      </c>
      <c r="C21" s="9" t="s">
        <v>187</v>
      </c>
      <c r="D21" s="10">
        <f>VLOOKUP(B21,'Market Cap '!A:E,5,0)</f>
        <v>56885978.600000001</v>
      </c>
      <c r="E21" s="11">
        <f>VLOOKUP(B21,'Market Cap '!A:C,3,0)</f>
        <v>2.2000000000000002</v>
      </c>
      <c r="F21" s="11">
        <f>VLOOKUP(B21,'CMSInput New'!B:E,4,0)</f>
        <v>2.77</v>
      </c>
      <c r="G21" s="11">
        <f t="shared" si="0"/>
        <v>-20.57761732851985</v>
      </c>
      <c r="H21" s="11">
        <f>VLOOKUP(B21,'CMSInput New'!B:G,6,0)</f>
        <v>2.5939999999999999</v>
      </c>
      <c r="I21" s="11">
        <f t="shared" si="1"/>
        <v>-15.188897455666911</v>
      </c>
      <c r="J21" s="12" t="s">
        <v>186</v>
      </c>
    </row>
    <row r="22" spans="2:10" s="9" customFormat="1" ht="24" customHeight="1" x14ac:dyDescent="0.35">
      <c r="B22" s="9" t="s">
        <v>77</v>
      </c>
      <c r="C22" s="9" t="s">
        <v>188</v>
      </c>
      <c r="D22" s="10">
        <f>VLOOKUP(B22,'Market Cap '!A:E,5,0)</f>
        <v>22361001.375</v>
      </c>
      <c r="E22" s="11">
        <f>VLOOKUP(B22,'Market Cap '!A:C,3,0)</f>
        <v>0.46500000000000002</v>
      </c>
      <c r="F22" s="11">
        <f>VLOOKUP(B22,'CMSInput New'!B:E,4,0)</f>
        <v>0.83</v>
      </c>
      <c r="G22" s="11">
        <f t="shared" si="0"/>
        <v>-43.97590361445782</v>
      </c>
      <c r="H22" s="11">
        <f>VLOOKUP(B22,'CMSInput New'!B:G,6,0)</f>
        <v>0.78</v>
      </c>
      <c r="I22" s="11">
        <f t="shared" si="1"/>
        <v>-40.384615384615387</v>
      </c>
      <c r="J22" s="12" t="s">
        <v>170</v>
      </c>
    </row>
    <row r="23" spans="2:10" s="9" customFormat="1" ht="24" customHeight="1" x14ac:dyDescent="0.35">
      <c r="B23" s="9" t="s">
        <v>56</v>
      </c>
      <c r="C23" s="9" t="s">
        <v>189</v>
      </c>
      <c r="D23" s="10">
        <f>VLOOKUP(B23,'Market Cap '!A:E,5,0)</f>
        <v>735032756.07000005</v>
      </c>
      <c r="E23" s="11">
        <f>VLOOKUP(B23,'Market Cap '!A:C,3,0)</f>
        <v>3.21</v>
      </c>
      <c r="F23" s="11">
        <f>VLOOKUP(B23,'CMSInput New'!B:E,4,0)</f>
        <v>3.92</v>
      </c>
      <c r="G23" s="11">
        <f t="shared" si="0"/>
        <v>-18.112244897959183</v>
      </c>
      <c r="H23" s="11">
        <f>VLOOKUP(B23,'CMSInput New'!B:G,6,0)</f>
        <v>3.6</v>
      </c>
      <c r="I23" s="11">
        <f t="shared" si="1"/>
        <v>-10.833333333333336</v>
      </c>
      <c r="J23" s="12" t="s">
        <v>180</v>
      </c>
    </row>
    <row r="24" spans="2:10" s="9" customFormat="1" ht="24" customHeight="1" x14ac:dyDescent="0.35">
      <c r="B24" s="9" t="s">
        <v>94</v>
      </c>
      <c r="C24" s="9" t="s">
        <v>190</v>
      </c>
      <c r="D24" s="10">
        <f>VLOOKUP(B24,'Market Cap '!A:E,5,0)</f>
        <v>48278111.700000003</v>
      </c>
      <c r="E24" s="11">
        <f>VLOOKUP(B24,'Market Cap '!A:C,3,0)</f>
        <v>0.45500000000000002</v>
      </c>
      <c r="F24" s="11">
        <f>VLOOKUP(B24,'CMSInput New'!B:E,4,0)</f>
        <v>0.57699999999999996</v>
      </c>
      <c r="G24" s="11">
        <f t="shared" si="0"/>
        <v>-21.143847487001725</v>
      </c>
      <c r="H24" s="11">
        <f>VLOOKUP(B24,'CMSInput New'!B:G,6,0)</f>
        <v>0.57299999999999995</v>
      </c>
      <c r="I24" s="11">
        <f t="shared" si="1"/>
        <v>-20.593368237347288</v>
      </c>
      <c r="J24" s="12" t="s">
        <v>191</v>
      </c>
    </row>
    <row r="25" spans="2:10" s="9" customFormat="1" ht="24" customHeight="1" x14ac:dyDescent="0.35">
      <c r="B25" s="9" t="s">
        <v>14</v>
      </c>
      <c r="C25" s="9" t="s">
        <v>192</v>
      </c>
      <c r="D25" s="10">
        <f>VLOOKUP(B25,'Market Cap '!A:E,5,0)</f>
        <v>654646578.64999998</v>
      </c>
      <c r="E25" s="11">
        <f>VLOOKUP(B25,'Market Cap '!A:C,3,0)</f>
        <v>3.37</v>
      </c>
      <c r="F25" s="11">
        <f>VLOOKUP(B25,'CMSInput New'!B:E,4,0)</f>
        <v>3.47</v>
      </c>
      <c r="G25" s="11">
        <f t="shared" si="0"/>
        <v>-2.8818443804034604</v>
      </c>
      <c r="H25" s="11">
        <f>VLOOKUP(B25,'CMSInput New'!B:G,6,0)</f>
        <v>3.03</v>
      </c>
      <c r="I25" s="11">
        <f t="shared" si="1"/>
        <v>11.221122112211232</v>
      </c>
      <c r="J25" s="12" t="s">
        <v>193</v>
      </c>
    </row>
    <row r="26" spans="2:10" s="9" customFormat="1" ht="24" customHeight="1" x14ac:dyDescent="0.35">
      <c r="B26" s="9" t="s">
        <v>50</v>
      </c>
      <c r="C26" s="9" t="s">
        <v>194</v>
      </c>
      <c r="D26" s="10">
        <f>VLOOKUP(B26,'Market Cap '!A:E,5,0)</f>
        <v>21821204.43</v>
      </c>
      <c r="E26" s="11">
        <f>VLOOKUP(B26,'Market Cap '!A:C,3,0)</f>
        <v>0.89500000000000002</v>
      </c>
      <c r="F26" s="11">
        <f>VLOOKUP(B26,'CMSInput New'!B:E,4,0)</f>
        <v>0.89700000000000002</v>
      </c>
      <c r="G26" s="11">
        <f t="shared" si="0"/>
        <v>-0.22296544035674493</v>
      </c>
      <c r="H26" s="11">
        <f>VLOOKUP(B26,'CMSInput New'!B:G,6,0)</f>
        <v>0.93100000000000005</v>
      </c>
      <c r="I26" s="11">
        <f t="shared" si="1"/>
        <v>-3.8668098818474794</v>
      </c>
      <c r="J26" s="12" t="s">
        <v>180</v>
      </c>
    </row>
    <row r="27" spans="2:10" s="9" customFormat="1" ht="24" customHeight="1" x14ac:dyDescent="0.35">
      <c r="B27" s="9" t="s">
        <v>195</v>
      </c>
      <c r="C27" s="9" t="s">
        <v>196</v>
      </c>
      <c r="D27" s="10">
        <f>VLOOKUP(B27,'Market Cap '!A:E,5,0)</f>
        <v>19817813.710000001</v>
      </c>
      <c r="E27" s="11">
        <f>VLOOKUP(B27,'Market Cap '!A:C,3,0)</f>
        <v>0.41</v>
      </c>
      <c r="F27" s="11">
        <f>VLOOKUP(B27,'CMSInput New'!B:E,4,0)</f>
        <v>0.43</v>
      </c>
      <c r="G27" s="11">
        <f t="shared" si="0"/>
        <v>-4.6511627906976782</v>
      </c>
      <c r="H27" s="11">
        <f>VLOOKUP(B27,'CMSInput New'!B:G,6,0)</f>
        <v>0.56999999999999995</v>
      </c>
      <c r="I27" s="11">
        <f t="shared" si="1"/>
        <v>-28.07017543859649</v>
      </c>
      <c r="J27" s="12" t="s">
        <v>180</v>
      </c>
    </row>
    <row r="28" spans="2:10" s="9" customFormat="1" ht="24" customHeight="1" x14ac:dyDescent="0.35">
      <c r="B28" s="9" t="s">
        <v>197</v>
      </c>
      <c r="C28" s="9" t="s">
        <v>198</v>
      </c>
      <c r="D28" s="10">
        <f>VLOOKUP(B28,'Market Cap '!A:E,5,0)</f>
        <v>28412846.385000002</v>
      </c>
      <c r="E28" s="11">
        <f>VLOOKUP(B28,'Market Cap '!A:C,3,0)</f>
        <v>0.38500000000000001</v>
      </c>
      <c r="F28" s="11">
        <f>VLOOKUP(B28,'CMSInput New'!B:E,4,0)</f>
        <v>0.46</v>
      </c>
      <c r="G28" s="11">
        <f t="shared" si="0"/>
        <v>-16.304347826086961</v>
      </c>
      <c r="H28" s="11">
        <f>VLOOKUP(B28,'CMSInput New'!B:G,6,0)</f>
        <v>0.55000000000000004</v>
      </c>
      <c r="I28" s="11">
        <f t="shared" si="1"/>
        <v>-30.000000000000004</v>
      </c>
      <c r="J28" s="12" t="s">
        <v>170</v>
      </c>
    </row>
    <row r="29" spans="2:10" s="9" customFormat="1" ht="24" customHeight="1" x14ac:dyDescent="0.35">
      <c r="B29" s="9" t="s">
        <v>199</v>
      </c>
      <c r="C29" s="9" t="s">
        <v>200</v>
      </c>
      <c r="D29" s="10">
        <f>VLOOKUP(B29,'Market Cap '!A:E,5,0)</f>
        <v>37911938.259999998</v>
      </c>
      <c r="E29" s="11">
        <f>VLOOKUP(B29,'Market Cap '!A:C,3,0)</f>
        <v>1.07</v>
      </c>
      <c r="F29" s="11">
        <f>VLOOKUP(B29,'CMSInput New'!B:E,4,0)</f>
        <v>1.3260000000000001</v>
      </c>
      <c r="G29" s="11">
        <f t="shared" si="0"/>
        <v>-19.306184012066367</v>
      </c>
      <c r="H29" s="11">
        <f>VLOOKUP(B29,'CMSInput New'!B:G,6,0)</f>
        <v>1.42</v>
      </c>
      <c r="I29" s="11">
        <f t="shared" si="1"/>
        <v>-24.647887323943653</v>
      </c>
      <c r="J29" s="12" t="s">
        <v>180</v>
      </c>
    </row>
    <row r="30" spans="2:10" s="9" customFormat="1" ht="24" customHeight="1" x14ac:dyDescent="0.35">
      <c r="B30" s="9" t="s">
        <v>70</v>
      </c>
      <c r="C30" s="9" t="s">
        <v>201</v>
      </c>
      <c r="D30" s="10">
        <f>VLOOKUP(B30,'Market Cap '!A:E,5,0)</f>
        <v>676699750.08000004</v>
      </c>
      <c r="E30" s="11">
        <f>VLOOKUP(B30,'Market Cap '!A:C,3,0)</f>
        <v>3.04</v>
      </c>
      <c r="F30" s="11">
        <f>VLOOKUP(B30,'CMSInput New'!B:E,4,0)</f>
        <v>3.4483999999999999</v>
      </c>
      <c r="G30" s="11">
        <f t="shared" si="0"/>
        <v>-11.843173645748751</v>
      </c>
      <c r="H30" s="11">
        <f>VLOOKUP(B30,'CMSInput New'!B:G,6,0)</f>
        <v>3.4483999999999999</v>
      </c>
      <c r="I30" s="11">
        <f t="shared" si="1"/>
        <v>-11.843173645748751</v>
      </c>
      <c r="J30" s="12" t="s">
        <v>180</v>
      </c>
    </row>
    <row r="31" spans="2:10" s="9" customFormat="1" ht="24" customHeight="1" x14ac:dyDescent="0.35">
      <c r="B31" s="9" t="s">
        <v>30</v>
      </c>
      <c r="C31" s="9" t="s">
        <v>202</v>
      </c>
      <c r="D31" s="10">
        <f>VLOOKUP(B31,'Market Cap '!A:E,5,0)</f>
        <v>473515189.12</v>
      </c>
      <c r="E31" s="11">
        <f>VLOOKUP(B31,'Market Cap '!A:C,3,0)</f>
        <v>1.24</v>
      </c>
      <c r="F31" s="11">
        <f>VLOOKUP(B31,'CMSInput New'!B:E,4,0)</f>
        <v>1.2889999999999999</v>
      </c>
      <c r="G31" s="11">
        <f t="shared" si="0"/>
        <v>-3.8013964313421211</v>
      </c>
      <c r="H31" s="11">
        <f>VLOOKUP(B31,'CMSInput New'!B:G,6,0)</f>
        <v>1.26</v>
      </c>
      <c r="I31" s="11">
        <f t="shared" si="1"/>
        <v>-1.5873015873015885</v>
      </c>
      <c r="J31" s="12" t="s">
        <v>167</v>
      </c>
    </row>
    <row r="32" spans="2:10" s="9" customFormat="1" ht="24" customHeight="1" x14ac:dyDescent="0.35">
      <c r="B32" s="9" t="s">
        <v>18</v>
      </c>
      <c r="C32" s="9" t="s">
        <v>203</v>
      </c>
      <c r="D32" s="10">
        <f>VLOOKUP(B32,'Market Cap '!A:E,5,0)</f>
        <v>105502411.98</v>
      </c>
      <c r="E32" s="11">
        <f>VLOOKUP(B32,'Market Cap '!A:C,3,0)</f>
        <v>1.2949999999999999</v>
      </c>
      <c r="F32" s="11">
        <f>VLOOKUP(B32,'CMSInput New'!B:E,4,0)</f>
        <v>1.5511999999999999</v>
      </c>
      <c r="G32" s="11">
        <f t="shared" si="0"/>
        <v>-16.516245487364621</v>
      </c>
      <c r="H32" s="11">
        <f>VLOOKUP(B32,'CMSInput New'!B:G,6,0)</f>
        <v>1.5041</v>
      </c>
      <c r="I32" s="11">
        <f t="shared" si="1"/>
        <v>-13.902001196728945</v>
      </c>
      <c r="J32" s="12" t="s">
        <v>204</v>
      </c>
    </row>
    <row r="33" spans="1:10" s="9" customFormat="1" ht="24" customHeight="1" x14ac:dyDescent="0.35">
      <c r="B33" s="9" t="s">
        <v>205</v>
      </c>
      <c r="C33" s="9" t="s">
        <v>206</v>
      </c>
      <c r="D33" s="10">
        <f>VLOOKUP(B33,'Market Cap '!A:E,5,0)</f>
        <v>72082381.084999993</v>
      </c>
      <c r="E33" s="11">
        <f>VLOOKUP(B33,'Market Cap '!A:C,3,0)</f>
        <v>0.84499999999999997</v>
      </c>
      <c r="F33" s="11">
        <f>VLOOKUP(B33,'CMSInput New'!B:E,4,0)</f>
        <v>1.1100000000000001</v>
      </c>
      <c r="G33" s="11">
        <f t="shared" si="0"/>
        <v>-23.873873873873883</v>
      </c>
      <c r="H33" s="11">
        <f>VLOOKUP(B33,'CMSInput New'!B:G,6,0)</f>
        <v>1.113</v>
      </c>
      <c r="I33" s="11">
        <f t="shared" si="1"/>
        <v>-24.079065588499553</v>
      </c>
      <c r="J33" s="12" t="s">
        <v>180</v>
      </c>
    </row>
    <row r="34" spans="1:10" s="9" customFormat="1" ht="24" customHeight="1" x14ac:dyDescent="0.35">
      <c r="B34" s="9" t="s">
        <v>207</v>
      </c>
      <c r="C34" s="9" t="s">
        <v>208</v>
      </c>
      <c r="D34" s="10">
        <f>VLOOKUP(B34,'Market Cap '!A:E,5,0)</f>
        <v>138129919.62</v>
      </c>
      <c r="E34" s="11">
        <f>VLOOKUP(B34,'Market Cap '!A:C,3,0)</f>
        <v>2.31</v>
      </c>
      <c r="F34" s="11">
        <f>VLOOKUP(B34,'CMSInput New'!B:E,4,0)</f>
        <v>2.484</v>
      </c>
      <c r="G34" s="11">
        <f t="shared" si="0"/>
        <v>-7.0048309178743935</v>
      </c>
      <c r="H34" s="11">
        <f>VLOOKUP(B34,'CMSInput New'!B:G,6,0)</f>
        <v>2.3839999999999999</v>
      </c>
      <c r="I34" s="11">
        <f t="shared" si="1"/>
        <v>-3.1040268456375775</v>
      </c>
      <c r="J34" s="12" t="s">
        <v>180</v>
      </c>
    </row>
    <row r="35" spans="1:10" s="9" customFormat="1" ht="24" customHeight="1" x14ac:dyDescent="0.35">
      <c r="B35" s="9" t="s">
        <v>120</v>
      </c>
      <c r="C35" s="9" t="s">
        <v>209</v>
      </c>
      <c r="D35" s="10">
        <f>VLOOKUP(B35,'Market Cap '!A:E,5,0)</f>
        <v>116793654.56999999</v>
      </c>
      <c r="E35" s="11">
        <f>VLOOKUP(B35,'Market Cap '!A:C,3,0)</f>
        <v>0.81</v>
      </c>
      <c r="F35" s="11">
        <f>VLOOKUP(B35,'CMSInput New'!B:E,4,0)</f>
        <v>0.91600000000000004</v>
      </c>
      <c r="G35" s="11">
        <f t="shared" si="0"/>
        <v>-11.572052401746722</v>
      </c>
      <c r="H35" s="11">
        <f>VLOOKUP(B35,'CMSInput New'!B:G,6,0)</f>
        <v>0.89239999999999997</v>
      </c>
      <c r="I35" s="11">
        <f t="shared" si="1"/>
        <v>-9.2335275661138425</v>
      </c>
      <c r="J35" s="12" t="s">
        <v>210</v>
      </c>
    </row>
    <row r="36" spans="1:10" s="9" customFormat="1" ht="24" customHeight="1" x14ac:dyDescent="0.35">
      <c r="B36" s="9" t="s">
        <v>25</v>
      </c>
      <c r="C36" s="9" t="s">
        <v>211</v>
      </c>
      <c r="D36" s="10">
        <f>VLOOKUP(B36,'Market Cap '!A:E,5,0)</f>
        <v>1791687256</v>
      </c>
      <c r="E36" s="11">
        <f>VLOOKUP(B36,'Market Cap '!A:C,3,0)</f>
        <v>1.6</v>
      </c>
      <c r="F36" s="11">
        <f>VLOOKUP(B36,'CMSInput New'!B:E,4,0)</f>
        <v>1.6525000000000001</v>
      </c>
      <c r="G36" s="11">
        <f t="shared" si="0"/>
        <v>-3.1770045385779113</v>
      </c>
      <c r="H36" s="11">
        <f>VLOOKUP(B36,'CMSInput New'!B:G,6,0)</f>
        <v>1.6525000000000001</v>
      </c>
      <c r="I36" s="11">
        <f t="shared" si="1"/>
        <v>-3.1770045385779113</v>
      </c>
      <c r="J36" s="12" t="s">
        <v>212</v>
      </c>
    </row>
    <row r="37" spans="1:10" s="9" customFormat="1" ht="24" customHeight="1" x14ac:dyDescent="0.35">
      <c r="B37" s="9" t="s">
        <v>12</v>
      </c>
      <c r="C37" s="9" t="s">
        <v>213</v>
      </c>
      <c r="D37" s="10">
        <f>VLOOKUP(B37,'Market Cap '!A:E,5,0)</f>
        <v>238491537.47999999</v>
      </c>
      <c r="E37" s="11">
        <f>VLOOKUP(B37,'Market Cap '!A:C,3,0)</f>
        <v>1.1599999999999999</v>
      </c>
      <c r="F37" s="11">
        <f>VLOOKUP(B37,'CMSInput New'!B:E,4,0)</f>
        <v>1.1859999999999999</v>
      </c>
      <c r="G37" s="11">
        <f t="shared" si="0"/>
        <v>-2.1922428330522785</v>
      </c>
      <c r="H37" s="11">
        <f>VLOOKUP(B37,'CMSInput New'!B:G,6,0)</f>
        <v>1.1859999999999999</v>
      </c>
      <c r="I37" s="11">
        <f t="shared" si="1"/>
        <v>-2.1922428330522785</v>
      </c>
      <c r="J37" s="12" t="s">
        <v>214</v>
      </c>
    </row>
    <row r="38" spans="1:10" s="9" customFormat="1" ht="24" customHeight="1" x14ac:dyDescent="0.35">
      <c r="B38" s="9" t="s">
        <v>215</v>
      </c>
      <c r="C38" s="9" t="s">
        <v>216</v>
      </c>
      <c r="D38" s="10">
        <f>VLOOKUP(B38,'Market Cap '!A:E,5,0)</f>
        <v>1705330279.02</v>
      </c>
      <c r="E38" s="11">
        <f>VLOOKUP(B38,'Market Cap '!A:C,3,0)</f>
        <v>1.2450000000000001</v>
      </c>
      <c r="F38" s="11">
        <f>VLOOKUP(B38,'CMSInput New'!B:E,4,0)</f>
        <v>1.3494999999999999</v>
      </c>
      <c r="G38" s="11">
        <f t="shared" si="0"/>
        <v>-7.7436087439792383</v>
      </c>
      <c r="H38" s="11">
        <f>VLOOKUP(B38,'CMSInput New'!B:G,6,0)</f>
        <v>1.3494999999999999</v>
      </c>
      <c r="I38" s="11">
        <f t="shared" si="1"/>
        <v>-7.7436087439792383</v>
      </c>
      <c r="J38" s="12" t="s">
        <v>159</v>
      </c>
    </row>
    <row r="39" spans="1:10" s="9" customFormat="1" ht="24" customHeight="1" x14ac:dyDescent="0.35">
      <c r="B39" s="9" t="s">
        <v>108</v>
      </c>
      <c r="C39" s="9" t="s">
        <v>309</v>
      </c>
      <c r="D39" s="10">
        <f>VLOOKUP(B39,'Market Cap '!A:E,5,0)</f>
        <v>2112645.7799999998</v>
      </c>
      <c r="E39" s="11">
        <f>VLOOKUP(B39,'Market Cap '!A:C,3,0)</f>
        <v>0.13500000000000001</v>
      </c>
      <c r="F39" s="11">
        <f>VLOOKUP(B39,'CMSInput New'!B:E,4,0)</f>
        <v>0.41549999999999998</v>
      </c>
      <c r="G39" s="11">
        <f t="shared" si="0"/>
        <v>-67.509025270758116</v>
      </c>
      <c r="H39" s="11">
        <f>VLOOKUP(B39,'CMSInput New'!B:G,6,0)</f>
        <v>0.41549999999999998</v>
      </c>
      <c r="I39" s="11">
        <f t="shared" si="1"/>
        <v>-67.509025270758116</v>
      </c>
      <c r="J39" s="12" t="s">
        <v>180</v>
      </c>
    </row>
    <row r="40" spans="1:10" s="9" customFormat="1" ht="24" customHeight="1" x14ac:dyDescent="0.35">
      <c r="B40" s="9" t="s">
        <v>72</v>
      </c>
      <c r="C40" s="9" t="s">
        <v>217</v>
      </c>
      <c r="D40" s="10">
        <f>VLOOKUP(B40,'Market Cap '!A:E,5,0)</f>
        <v>46543022.399999999</v>
      </c>
      <c r="E40" s="11">
        <f>VLOOKUP(B40,'Market Cap '!A:C,3,0)</f>
        <v>1.47</v>
      </c>
      <c r="F40" s="11">
        <f>VLOOKUP(B40,'CMSInput New'!B:E,4,0)</f>
        <v>1.6085</v>
      </c>
      <c r="G40" s="11">
        <f t="shared" si="0"/>
        <v>-8.6105066832452621</v>
      </c>
      <c r="H40" s="11">
        <f>VLOOKUP(B40,'CMSInput New'!B:G,6,0)</f>
        <v>1.6085</v>
      </c>
      <c r="I40" s="11">
        <f t="shared" si="1"/>
        <v>-8.6105066832452621</v>
      </c>
      <c r="J40" s="12" t="s">
        <v>180</v>
      </c>
    </row>
    <row r="41" spans="1:10" s="9" customFormat="1" ht="24" customHeight="1" x14ac:dyDescent="0.35">
      <c r="B41" s="9" t="s">
        <v>218</v>
      </c>
      <c r="C41" s="9" t="s">
        <v>219</v>
      </c>
      <c r="D41" s="10">
        <f>VLOOKUP(B41,'Market Cap '!A:E,5,0)</f>
        <v>423954262.375</v>
      </c>
      <c r="E41" s="11">
        <f>VLOOKUP(B41,'Market Cap '!A:C,3,0)</f>
        <v>1.5249999999999999</v>
      </c>
      <c r="F41" s="11">
        <f>VLOOKUP(B41,'CMSInput New'!B:E,4,0)</f>
        <v>1.4722</v>
      </c>
      <c r="G41" s="11">
        <f t="shared" si="0"/>
        <v>3.5864692297242193</v>
      </c>
      <c r="H41" s="11">
        <f>VLOOKUP(B41,'CMSInput New'!B:G,6,0)</f>
        <v>1.4722</v>
      </c>
      <c r="I41" s="11">
        <f t="shared" si="1"/>
        <v>3.5864692297242193</v>
      </c>
      <c r="J41" s="12" t="s">
        <v>180</v>
      </c>
    </row>
    <row r="42" spans="1:10" s="9" customFormat="1" ht="24" customHeight="1" x14ac:dyDescent="0.35">
      <c r="B42" s="9" t="s">
        <v>220</v>
      </c>
      <c r="C42" s="9" t="s">
        <v>221</v>
      </c>
      <c r="D42" s="10">
        <f>VLOOKUP(B42,'Market Cap '!A:E,5,0)</f>
        <v>10677294.107999999</v>
      </c>
      <c r="E42" s="11">
        <f>VLOOKUP(B42,'Market Cap '!A:C,3,0)</f>
        <v>5.0999999999999997E-2</v>
      </c>
      <c r="F42" s="11">
        <f>VLOOKUP(B42,'CMSInput New'!B:E,4,0)</f>
        <v>0.10249999999999999</v>
      </c>
      <c r="G42" s="11">
        <f t="shared" si="0"/>
        <v>-50.243902439024389</v>
      </c>
      <c r="H42" s="11">
        <f>VLOOKUP(B42,'CMSInput New'!B:G,6,0)</f>
        <v>0.09</v>
      </c>
      <c r="I42" s="11">
        <f t="shared" si="1"/>
        <v>-43.333333333333336</v>
      </c>
      <c r="J42" s="12" t="s">
        <v>180</v>
      </c>
    </row>
    <row r="43" spans="1:10" s="9" customFormat="1" ht="24" customHeight="1" x14ac:dyDescent="0.35">
      <c r="B43" s="9" t="s">
        <v>140</v>
      </c>
      <c r="C43" s="9" t="s">
        <v>222</v>
      </c>
      <c r="D43" s="10">
        <f>VLOOKUP(B43,'Market Cap '!A:E,5,0)</f>
        <v>673803927.72000003</v>
      </c>
      <c r="E43" s="11">
        <f>VLOOKUP(B43,'Market Cap '!A:C,3,0)</f>
        <v>5.61</v>
      </c>
      <c r="F43" s="11">
        <f>VLOOKUP(B43,'CMSInput New'!B:E,4,0)</f>
        <v>6.56</v>
      </c>
      <c r="G43" s="11">
        <f t="shared" si="0"/>
        <v>-14.481707317073161</v>
      </c>
      <c r="H43" s="11">
        <f>VLOOKUP(B43,'CMSInput New'!B:G,6,0)</f>
        <v>5.76</v>
      </c>
      <c r="I43" s="11">
        <f t="shared" si="1"/>
        <v>-2.6041666666666572</v>
      </c>
      <c r="J43" s="12" t="s">
        <v>223</v>
      </c>
    </row>
    <row r="44" spans="1:10" s="9" customFormat="1" ht="24" customHeight="1" x14ac:dyDescent="0.35">
      <c r="A44" s="9" t="s">
        <v>224</v>
      </c>
      <c r="B44" s="9" t="s">
        <v>124</v>
      </c>
      <c r="C44" s="9" t="s">
        <v>225</v>
      </c>
      <c r="D44" s="10">
        <f>VLOOKUP(B44,'Market Cap '!A:E,5,0)</f>
        <v>4951824.4050000003</v>
      </c>
      <c r="E44" s="11">
        <f>VLOOKUP(B44,'Market Cap '!A:C,3,0)</f>
        <v>0.20499999999999999</v>
      </c>
      <c r="F44" s="11">
        <f>VLOOKUP(B44,'CMSInput New'!B:E,4,0)</f>
        <v>0.26440000000000002</v>
      </c>
      <c r="G44" s="11">
        <f t="shared" si="0"/>
        <v>-22.465960665658105</v>
      </c>
      <c r="H44" s="11">
        <f>VLOOKUP(B44,'CMSInput New'!B:G,6,0)</f>
        <v>0.26440000000000002</v>
      </c>
      <c r="I44" s="11">
        <f t="shared" si="1"/>
        <v>-22.465960665658105</v>
      </c>
      <c r="J44" s="12" t="s">
        <v>180</v>
      </c>
    </row>
    <row r="45" spans="1:10" s="9" customFormat="1" ht="24" customHeight="1" x14ac:dyDescent="0.35">
      <c r="B45" s="9" t="s">
        <v>58</v>
      </c>
      <c r="C45" s="9" t="s">
        <v>226</v>
      </c>
      <c r="D45" s="10">
        <f>VLOOKUP(B45,'Market Cap '!A:E,5,0)</f>
        <v>22296219.800000001</v>
      </c>
      <c r="E45" s="11">
        <f>VLOOKUP(B45,'Market Cap '!A:C,3,0)</f>
        <v>0.61</v>
      </c>
      <c r="F45" s="11">
        <f>VLOOKUP(B45,'CMSInput New'!B:E,4,0)</f>
        <v>0.88</v>
      </c>
      <c r="G45" s="11">
        <f t="shared" si="0"/>
        <v>-30.681818181818183</v>
      </c>
      <c r="H45" s="11">
        <f>VLOOKUP(B45,'CMSInput New'!B:G,6,0)</f>
        <v>0.89100000000000001</v>
      </c>
      <c r="I45" s="11">
        <f t="shared" si="1"/>
        <v>-31.537598204264871</v>
      </c>
      <c r="J45" s="12" t="s">
        <v>180</v>
      </c>
    </row>
    <row r="46" spans="1:10" s="9" customFormat="1" ht="24" customHeight="1" x14ac:dyDescent="0.35">
      <c r="B46" s="9" t="s">
        <v>227</v>
      </c>
      <c r="C46" s="9" t="s">
        <v>228</v>
      </c>
      <c r="D46" s="10">
        <f>VLOOKUP(B46,'Market Cap '!A:E,5,0)</f>
        <v>46181595.68</v>
      </c>
      <c r="E46" s="11">
        <f>VLOOKUP(B46,'Market Cap '!A:C,3,0)</f>
        <v>0.88</v>
      </c>
      <c r="F46" s="11">
        <f>VLOOKUP(B46,'CMSInput New'!B:E,4,0)</f>
        <v>1.34</v>
      </c>
      <c r="G46" s="11">
        <f t="shared" si="0"/>
        <v>-34.32835820895523</v>
      </c>
      <c r="H46" s="11">
        <f>VLOOKUP(B46,'CMSInput New'!B:G,6,0)</f>
        <v>1.34</v>
      </c>
      <c r="I46" s="11">
        <f t="shared" si="1"/>
        <v>-34.32835820895523</v>
      </c>
      <c r="J46" s="12" t="s">
        <v>180</v>
      </c>
    </row>
    <row r="47" spans="1:10" s="9" customFormat="1" ht="24" customHeight="1" x14ac:dyDescent="0.35">
      <c r="B47" s="9" t="s">
        <v>229</v>
      </c>
      <c r="C47" s="9" t="s">
        <v>230</v>
      </c>
      <c r="D47" s="10">
        <f>VLOOKUP(B47,'Market Cap '!A:E,5,0)</f>
        <v>91836235.5</v>
      </c>
      <c r="E47" s="11">
        <f>VLOOKUP(B47,'Market Cap '!A:C,3,0)</f>
        <v>1.2749999999999999</v>
      </c>
      <c r="F47" s="11">
        <f>VLOOKUP(B47,'CMSInput New'!B:E,4,0)</f>
        <v>1.81</v>
      </c>
      <c r="G47" s="11">
        <f t="shared" si="0"/>
        <v>-29.558011049723763</v>
      </c>
      <c r="H47" s="11">
        <f>VLOOKUP(B47,'CMSInput New'!B:G,6,0)</f>
        <v>1.81</v>
      </c>
      <c r="I47" s="11">
        <f t="shared" si="1"/>
        <v>-29.558011049723763</v>
      </c>
      <c r="J47" s="12" t="s">
        <v>180</v>
      </c>
    </row>
    <row r="48" spans="1:10" s="9" customFormat="1" ht="24" customHeight="1" x14ac:dyDescent="0.35">
      <c r="B48" s="9" t="s">
        <v>231</v>
      </c>
      <c r="C48" s="9" t="s">
        <v>232</v>
      </c>
      <c r="D48" s="10">
        <f>VLOOKUP(B48,'Market Cap '!A:E,5,0)</f>
        <v>26804395.41</v>
      </c>
      <c r="E48" s="11">
        <f>VLOOKUP(B48,'Market Cap '!A:C,3,0)</f>
        <v>1.69</v>
      </c>
      <c r="F48" s="11">
        <f>VLOOKUP(B48,'CMSInput New'!B:E,4,0)</f>
        <v>1.9490000000000001</v>
      </c>
      <c r="G48" s="11">
        <f t="shared" si="0"/>
        <v>-13.288866085171888</v>
      </c>
      <c r="H48" s="11">
        <f>VLOOKUP(B48,'CMSInput New'!B:G,6,0)</f>
        <v>2.0390000000000001</v>
      </c>
      <c r="I48" s="11">
        <f t="shared" si="1"/>
        <v>-17.116233447768522</v>
      </c>
      <c r="J48" s="12" t="s">
        <v>180</v>
      </c>
    </row>
    <row r="49" spans="2:10" s="9" customFormat="1" ht="24" customHeight="1" x14ac:dyDescent="0.35">
      <c r="B49" s="9" t="s">
        <v>136</v>
      </c>
      <c r="C49" s="9" t="s">
        <v>233</v>
      </c>
      <c r="D49" s="10">
        <f>VLOOKUP(B49,'Market Cap '!A:E,5,0)</f>
        <v>1782625746.3</v>
      </c>
      <c r="E49" s="11">
        <f>VLOOKUP(B49,'Market Cap '!A:C,3,0)</f>
        <v>2.85</v>
      </c>
      <c r="F49" s="11">
        <f>VLOOKUP(B49,'CMSInput New'!B:E,4,0)</f>
        <v>2.94</v>
      </c>
      <c r="G49" s="11">
        <f t="shared" si="0"/>
        <v>-3.0612244897959133</v>
      </c>
      <c r="H49" s="11">
        <f>VLOOKUP(B49,'CMSInput New'!B:G,6,0)</f>
        <v>2.9</v>
      </c>
      <c r="I49" s="11">
        <f t="shared" si="1"/>
        <v>-1.7241379310344769</v>
      </c>
      <c r="J49" s="12" t="s">
        <v>159</v>
      </c>
    </row>
    <row r="50" spans="2:10" s="9" customFormat="1" ht="24" customHeight="1" x14ac:dyDescent="0.35">
      <c r="B50" s="9" t="s">
        <v>102</v>
      </c>
      <c r="C50" s="9" t="s">
        <v>234</v>
      </c>
      <c r="D50" s="10">
        <f>VLOOKUP(B50,'Market Cap '!A:E,5,0)</f>
        <v>566555519.20000005</v>
      </c>
      <c r="E50" s="11">
        <f>VLOOKUP(B50,'Market Cap '!A:C,3,0)</f>
        <v>1.42</v>
      </c>
      <c r="F50" s="11">
        <f>VLOOKUP(B50,'CMSInput New'!B:E,4,0)</f>
        <v>1.7338</v>
      </c>
      <c r="G50" s="11">
        <f t="shared" si="0"/>
        <v>-18.098973353327956</v>
      </c>
      <c r="H50" s="11">
        <f>VLOOKUP(B50,'CMSInput New'!B:G,6,0)</f>
        <v>1.5849</v>
      </c>
      <c r="I50" s="11">
        <f t="shared" si="1"/>
        <v>-10.40444192062591</v>
      </c>
      <c r="J50" s="12" t="s">
        <v>235</v>
      </c>
    </row>
    <row r="51" spans="2:10" s="9" customFormat="1" ht="24" customHeight="1" x14ac:dyDescent="0.35">
      <c r="B51" s="9" t="s">
        <v>66</v>
      </c>
      <c r="C51" s="9" t="s">
        <v>236</v>
      </c>
      <c r="D51" s="10">
        <f>VLOOKUP(B51,'Market Cap '!A:E,5,0)</f>
        <v>26482894.600000001</v>
      </c>
      <c r="E51" s="11">
        <f>VLOOKUP(B51,'Market Cap '!A:C,3,0)</f>
        <v>0.92</v>
      </c>
      <c r="F51" s="11">
        <f>VLOOKUP(B51,'CMSInput New'!B:E,4,0)</f>
        <v>1.3383</v>
      </c>
      <c r="G51" s="11">
        <f t="shared" si="0"/>
        <v>-31.25607113502204</v>
      </c>
      <c r="H51" s="11">
        <f>VLOOKUP(B51,'CMSInput New'!B:G,6,0)</f>
        <v>1.3148</v>
      </c>
      <c r="I51" s="11">
        <f t="shared" si="1"/>
        <v>-30.02738059020383</v>
      </c>
      <c r="J51" s="12" t="s">
        <v>180</v>
      </c>
    </row>
    <row r="52" spans="2:10" s="9" customFormat="1" ht="24" customHeight="1" x14ac:dyDescent="0.35">
      <c r="B52" s="9" t="s">
        <v>10</v>
      </c>
      <c r="C52" s="9" t="s">
        <v>237</v>
      </c>
      <c r="D52" s="10">
        <f>VLOOKUP(B52,'Market Cap '!A:E,5,0)</f>
        <v>40651198.640000001</v>
      </c>
      <c r="E52" s="11">
        <f>VLOOKUP(B52,'Market Cap '!A:C,3,0)</f>
        <v>3.76</v>
      </c>
      <c r="F52" s="11">
        <f>VLOOKUP(B52,'CMSInput New'!B:E,4,0)</f>
        <v>5.3940000000000001</v>
      </c>
      <c r="G52" s="11">
        <f t="shared" si="0"/>
        <v>-30.292918057100486</v>
      </c>
      <c r="H52" s="11">
        <f>VLOOKUP(B52,'CMSInput New'!B:G,6,0)</f>
        <v>4.2210000000000001</v>
      </c>
      <c r="I52" s="11">
        <f t="shared" si="1"/>
        <v>-10.921582563373615</v>
      </c>
      <c r="J52" s="12" t="s">
        <v>238</v>
      </c>
    </row>
    <row r="53" spans="2:10" s="9" customFormat="1" ht="24" customHeight="1" x14ac:dyDescent="0.35">
      <c r="B53" s="9" t="s">
        <v>132</v>
      </c>
      <c r="C53" s="9" t="s">
        <v>239</v>
      </c>
      <c r="D53" s="10">
        <f>VLOOKUP(B53,'Market Cap '!A:E,5,0)</f>
        <v>233468275.005</v>
      </c>
      <c r="E53" s="11">
        <f>VLOOKUP(B53,'Market Cap '!A:C,3,0)</f>
        <v>1.335</v>
      </c>
      <c r="F53" s="11">
        <f>VLOOKUP(B53,'CMSInput New'!B:E,4,0)</f>
        <v>1.3723000000000001</v>
      </c>
      <c r="G53" s="11">
        <f t="shared" si="0"/>
        <v>-2.7180645631421778</v>
      </c>
      <c r="H53" s="11">
        <f>VLOOKUP(B53,'CMSInput New'!B:G,6,0)</f>
        <v>1.2867</v>
      </c>
      <c r="I53" s="11">
        <f t="shared" si="1"/>
        <v>3.7537887619491737</v>
      </c>
      <c r="J53" s="12" t="s">
        <v>240</v>
      </c>
    </row>
    <row r="54" spans="2:10" s="9" customFormat="1" ht="24" customHeight="1" x14ac:dyDescent="0.35">
      <c r="B54" s="9" t="s">
        <v>61</v>
      </c>
      <c r="C54" s="9" t="s">
        <v>241</v>
      </c>
      <c r="D54" s="10">
        <f>VLOOKUP(B54,'Market Cap '!A:E,5,0)</f>
        <v>315036548.92500001</v>
      </c>
      <c r="E54" s="11">
        <f>VLOOKUP(B54,'Market Cap '!A:C,3,0)</f>
        <v>1.2250000000000001</v>
      </c>
      <c r="F54" s="11">
        <f>VLOOKUP(B54,'CMSInput New'!B:E,4,0)</f>
        <v>1.4730000000000001</v>
      </c>
      <c r="G54" s="11">
        <f t="shared" si="0"/>
        <v>-16.836388323150032</v>
      </c>
      <c r="H54" s="11">
        <f>VLOOKUP(B54,'CMSInput New'!B:G,6,0)</f>
        <v>1.4064000000000001</v>
      </c>
      <c r="I54" s="11">
        <f t="shared" si="1"/>
        <v>-12.898179749715585</v>
      </c>
      <c r="J54" s="12" t="s">
        <v>180</v>
      </c>
    </row>
    <row r="55" spans="2:10" s="9" customFormat="1" ht="24" customHeight="1" x14ac:dyDescent="0.35">
      <c r="B55" s="9" t="s">
        <v>46</v>
      </c>
      <c r="C55" s="9" t="s">
        <v>242</v>
      </c>
      <c r="D55" s="10">
        <f>VLOOKUP(B55,'Market Cap '!A:E,5,0)</f>
        <v>45311789.850000001</v>
      </c>
      <c r="E55" s="11">
        <f>VLOOKUP(B55,'Market Cap '!A:C,3,0)</f>
        <v>1.095</v>
      </c>
      <c r="F55" s="11">
        <f>VLOOKUP(B55,'CMSInput New'!B:E,4,0)</f>
        <v>1.3337000000000001</v>
      </c>
      <c r="G55" s="11">
        <f t="shared" si="0"/>
        <v>-17.897578166004358</v>
      </c>
      <c r="H55" s="11">
        <f>VLOOKUP(B55,'CMSInput New'!B:G,6,0)</f>
        <v>1.3337000000000001</v>
      </c>
      <c r="I55" s="11">
        <f t="shared" si="1"/>
        <v>-17.897578166004358</v>
      </c>
      <c r="J55" s="12" t="s">
        <v>180</v>
      </c>
    </row>
    <row r="56" spans="2:10" s="9" customFormat="1" ht="24" customHeight="1" x14ac:dyDescent="0.35">
      <c r="B56" s="9" t="s">
        <v>27</v>
      </c>
      <c r="C56" s="9" t="s">
        <v>243</v>
      </c>
      <c r="D56" s="10">
        <f>VLOOKUP(B56,'Market Cap '!A:E,5,0)</f>
        <v>77632926.25</v>
      </c>
      <c r="E56" s="11">
        <f>VLOOKUP(B56,'Market Cap '!A:C,3,0)</f>
        <v>0.55000000000000004</v>
      </c>
      <c r="F56" s="11">
        <f>VLOOKUP(B56,'CMSInput New'!B:E,4,0)</f>
        <v>0.76300000000000001</v>
      </c>
      <c r="G56" s="11">
        <f t="shared" si="0"/>
        <v>-27.916120576671034</v>
      </c>
      <c r="H56" s="11">
        <f>VLOOKUP(B56,'CMSInput New'!B:G,6,0)</f>
        <v>0.747</v>
      </c>
      <c r="I56" s="11">
        <f t="shared" si="1"/>
        <v>-26.372155287817932</v>
      </c>
      <c r="J56" s="12" t="s">
        <v>180</v>
      </c>
    </row>
    <row r="57" spans="2:10" s="9" customFormat="1" ht="24" customHeight="1" x14ac:dyDescent="0.35">
      <c r="B57" s="9" t="s">
        <v>40</v>
      </c>
      <c r="C57" s="9" t="s">
        <v>244</v>
      </c>
      <c r="D57" s="10">
        <f>VLOOKUP(B57,'Market Cap '!A:E,5,0)</f>
        <v>38304557.865000002</v>
      </c>
      <c r="E57" s="11">
        <f>VLOOKUP(B57,'Market Cap '!A:C,3,0)</f>
        <v>1.0649999999999999</v>
      </c>
      <c r="F57" s="11">
        <f>VLOOKUP(B57,'CMSInput New'!B:E,4,0)</f>
        <v>1.2074</v>
      </c>
      <c r="G57" s="11">
        <f t="shared" si="0"/>
        <v>-11.793937386118939</v>
      </c>
      <c r="H57" s="11">
        <f>VLOOKUP(B57,'CMSInput New'!B:G,6,0)</f>
        <v>1.1734</v>
      </c>
      <c r="I57" s="11">
        <f t="shared" si="1"/>
        <v>-9.2381114709391561</v>
      </c>
      <c r="J57" s="12" t="s">
        <v>245</v>
      </c>
    </row>
    <row r="58" spans="2:10" s="9" customFormat="1" ht="24" customHeight="1" x14ac:dyDescent="0.35">
      <c r="B58" s="9" t="s">
        <v>118</v>
      </c>
      <c r="C58" s="9" t="s">
        <v>246</v>
      </c>
      <c r="D58" s="10">
        <f>VLOOKUP(B58,'Market Cap '!A:E,5,0)</f>
        <v>2761098471.2399998</v>
      </c>
      <c r="E58" s="11">
        <f>VLOOKUP(B58,'Market Cap '!A:C,3,0)</f>
        <v>4.74</v>
      </c>
      <c r="F58" s="11">
        <f>VLOOKUP(B58,'CMSInput New'!B:E,4,0)</f>
        <v>5.3920000000000003</v>
      </c>
      <c r="G58" s="11">
        <f t="shared" si="0"/>
        <v>-12.091988130563799</v>
      </c>
      <c r="H58" s="11">
        <f>VLOOKUP(B58,'CMSInput New'!B:G,6,0)</f>
        <v>4.3810000000000002</v>
      </c>
      <c r="I58" s="11">
        <f t="shared" si="1"/>
        <v>8.1944761469984009</v>
      </c>
      <c r="J58" s="12" t="s">
        <v>180</v>
      </c>
    </row>
    <row r="59" spans="2:10" s="9" customFormat="1" ht="24" customHeight="1" x14ac:dyDescent="0.35">
      <c r="B59" s="9" t="s">
        <v>247</v>
      </c>
      <c r="C59" s="9" t="s">
        <v>248</v>
      </c>
      <c r="D59" s="10">
        <f>VLOOKUP(B59,'Market Cap '!A:E,5,0)</f>
        <v>372649921.04000002</v>
      </c>
      <c r="E59" s="11">
        <f>VLOOKUP(B59,'Market Cap '!A:C,3,0)</f>
        <v>1.34</v>
      </c>
      <c r="F59" s="11">
        <f>VLOOKUP(B59,'CMSInput New'!B:E,4,0)</f>
        <v>1.6557999999999999</v>
      </c>
      <c r="G59" s="11">
        <f t="shared" si="0"/>
        <v>-19.072351733301115</v>
      </c>
      <c r="H59" s="11">
        <f>VLOOKUP(B59,'CMSInput New'!B:G,6,0)</f>
        <v>1.6557999999999999</v>
      </c>
      <c r="I59" s="11">
        <f t="shared" si="1"/>
        <v>-19.072351733301115</v>
      </c>
      <c r="J59" s="12" t="s">
        <v>249</v>
      </c>
    </row>
    <row r="60" spans="2:10" s="9" customFormat="1" ht="24" customHeight="1" x14ac:dyDescent="0.35">
      <c r="B60" s="9" t="s">
        <v>75</v>
      </c>
      <c r="C60" s="9" t="s">
        <v>250</v>
      </c>
      <c r="D60" s="10">
        <f>VLOOKUP(B60,'Market Cap '!A:E,5,0)</f>
        <v>1130316114.1600001</v>
      </c>
      <c r="E60" s="11">
        <f>VLOOKUP(B60,'Market Cap '!A:C,3,0)</f>
        <v>2.36</v>
      </c>
      <c r="F60" s="11">
        <f>VLOOKUP(B60,'CMSInput New'!B:E,4,0)</f>
        <v>2.27</v>
      </c>
      <c r="G60" s="11">
        <f t="shared" si="0"/>
        <v>3.9647577092510953</v>
      </c>
      <c r="H60" s="11">
        <f>VLOOKUP(B60,'CMSInput New'!B:G,6,0)</f>
        <v>2.02</v>
      </c>
      <c r="I60" s="11">
        <f t="shared" si="1"/>
        <v>16.831683168316825</v>
      </c>
      <c r="J60" s="12" t="s">
        <v>251</v>
      </c>
    </row>
    <row r="61" spans="2:10" s="9" customFormat="1" ht="24" customHeight="1" x14ac:dyDescent="0.35">
      <c r="B61" s="9" t="s">
        <v>122</v>
      </c>
      <c r="C61" s="9" t="s">
        <v>252</v>
      </c>
      <c r="D61" s="10">
        <f>VLOOKUP(B61,'Market Cap '!A:E,5,0)</f>
        <v>420433595.74000001</v>
      </c>
      <c r="E61" s="11">
        <f>VLOOKUP(B61,'Market Cap '!A:C,3,0)</f>
        <v>1.42</v>
      </c>
      <c r="F61" s="11">
        <f>VLOOKUP(B61,'CMSInput New'!B:E,4,0)</f>
        <v>1.5471999999999999</v>
      </c>
      <c r="G61" s="11">
        <f t="shared" si="0"/>
        <v>-8.2213029989658732</v>
      </c>
      <c r="H61" s="11">
        <f>VLOOKUP(B61,'CMSInput New'!B:G,6,0)</f>
        <v>1.5161</v>
      </c>
      <c r="I61" s="11">
        <f t="shared" si="1"/>
        <v>-6.3386320163577645</v>
      </c>
      <c r="J61" s="12" t="s">
        <v>253</v>
      </c>
    </row>
    <row r="62" spans="2:10" s="9" customFormat="1" ht="24" customHeight="1" x14ac:dyDescent="0.35">
      <c r="B62" s="9" t="s">
        <v>92</v>
      </c>
      <c r="C62" s="9" t="s">
        <v>254</v>
      </c>
      <c r="D62" s="10">
        <f>VLOOKUP(B62,'Market Cap '!A:E,5,0)</f>
        <v>386744685.36000001</v>
      </c>
      <c r="E62" s="11">
        <f>VLOOKUP(B62,'Market Cap '!A:C,3,0)</f>
        <v>1.0449999999999999</v>
      </c>
      <c r="F62" s="11">
        <f>VLOOKUP(B62,'CMSInput New'!B:E,4,0)</f>
        <v>1.1294</v>
      </c>
      <c r="G62" s="11">
        <f t="shared" si="0"/>
        <v>-7.4729945103594861</v>
      </c>
      <c r="H62" s="11">
        <f>VLOOKUP(B62,'CMSInput New'!B:G,6,0)</f>
        <v>1.1020000000000001</v>
      </c>
      <c r="I62" s="11">
        <f t="shared" si="1"/>
        <v>-5.1724137931034626</v>
      </c>
      <c r="J62" s="12" t="s">
        <v>255</v>
      </c>
    </row>
    <row r="63" spans="2:10" s="9" customFormat="1" ht="24" customHeight="1" x14ac:dyDescent="0.35">
      <c r="B63" s="9" t="s">
        <v>110</v>
      </c>
      <c r="C63" s="9" t="s">
        <v>256</v>
      </c>
      <c r="D63" s="10">
        <f>VLOOKUP(B63,'Market Cap '!A:E,5,0)</f>
        <v>728826520.79999995</v>
      </c>
      <c r="E63" s="11">
        <f>VLOOKUP(B63,'Market Cap '!A:C,3,0)</f>
        <v>3.36</v>
      </c>
      <c r="F63" s="11">
        <f>VLOOKUP(B63,'CMSInput New'!B:E,4,0)</f>
        <v>3.43</v>
      </c>
      <c r="G63" s="11">
        <f t="shared" si="0"/>
        <v>-2.0408163265306203</v>
      </c>
      <c r="H63" s="11">
        <f>VLOOKUP(B63,'CMSInput New'!B:G,6,0)</f>
        <v>3.43</v>
      </c>
      <c r="I63" s="11">
        <f t="shared" si="1"/>
        <v>-2.0408163265306203</v>
      </c>
      <c r="J63" s="12" t="s">
        <v>255</v>
      </c>
    </row>
    <row r="64" spans="2:10" s="9" customFormat="1" ht="24" customHeight="1" x14ac:dyDescent="0.35">
      <c r="B64" s="9" t="s">
        <v>68</v>
      </c>
      <c r="C64" s="9" t="s">
        <v>257</v>
      </c>
      <c r="D64" s="10">
        <f>VLOOKUP(B64,'Market Cap '!A:E,5,0)</f>
        <v>115824142.98</v>
      </c>
      <c r="E64" s="11">
        <f>VLOOKUP(B64,'Market Cap '!A:C,3,0)</f>
        <v>1.47</v>
      </c>
      <c r="F64" s="11">
        <f>VLOOKUP(B64,'CMSInput New'!B:E,4,0)</f>
        <v>1.9801</v>
      </c>
      <c r="G64" s="11">
        <f t="shared" si="0"/>
        <v>-25.761325185596689</v>
      </c>
      <c r="H64" s="11">
        <f>VLOOKUP(B64,'CMSInput New'!B:G,6,0)</f>
        <v>2.0708000000000002</v>
      </c>
      <c r="I64" s="11">
        <f t="shared" si="1"/>
        <v>-29.012941858219055</v>
      </c>
      <c r="J64" s="12" t="s">
        <v>180</v>
      </c>
    </row>
    <row r="65" spans="1:10" s="9" customFormat="1" ht="24" customHeight="1" x14ac:dyDescent="0.35">
      <c r="B65" s="9" t="s">
        <v>258</v>
      </c>
      <c r="C65" s="9" t="s">
        <v>259</v>
      </c>
      <c r="D65" s="10">
        <f>VLOOKUP(B65,'Market Cap '!A:E,5,0)</f>
        <v>51557253.030000001</v>
      </c>
      <c r="E65" s="11">
        <f>VLOOKUP(B65,'Market Cap '!A:C,3,0)</f>
        <v>0.13500000000000001</v>
      </c>
      <c r="F65" s="11">
        <f>VLOOKUP(B65,'CMSInput New'!B:E,4,0)</f>
        <v>0.25600000000000001</v>
      </c>
      <c r="G65" s="11">
        <f t="shared" si="0"/>
        <v>-47.265625</v>
      </c>
      <c r="H65" s="11">
        <f>VLOOKUP(B65,'CMSInput New'!B:G,6,0)</f>
        <v>0.28699999999999998</v>
      </c>
      <c r="I65" s="11">
        <f t="shared" si="1"/>
        <v>-52.961672473867594</v>
      </c>
      <c r="J65" s="12" t="s">
        <v>180</v>
      </c>
    </row>
    <row r="66" spans="1:10" s="9" customFormat="1" ht="24" customHeight="1" x14ac:dyDescent="0.35">
      <c r="B66" s="9" t="s">
        <v>260</v>
      </c>
      <c r="C66" s="9" t="s">
        <v>261</v>
      </c>
      <c r="D66" s="10">
        <f>VLOOKUP(B66,'Market Cap '!A:E,5,0)</f>
        <v>51711572.465000004</v>
      </c>
      <c r="E66" s="11">
        <f>VLOOKUP(B66,'Market Cap '!A:C,3,0)</f>
        <v>7.2999999999999995E-2</v>
      </c>
      <c r="F66" s="11">
        <f>VLOOKUP(B66,'CMSInput New'!B:E,4,0)</f>
        <v>0.11899999999999999</v>
      </c>
      <c r="G66" s="11">
        <f t="shared" si="0"/>
        <v>-38.655462184873954</v>
      </c>
      <c r="H66" s="11">
        <f>VLOOKUP(B66,'CMSInput New'!B:G,6,0)</f>
        <v>0.11899999999999999</v>
      </c>
      <c r="I66" s="11">
        <f t="shared" si="1"/>
        <v>-38.655462184873954</v>
      </c>
      <c r="J66" s="12" t="s">
        <v>180</v>
      </c>
    </row>
    <row r="67" spans="1:10" s="9" customFormat="1" ht="24" customHeight="1" x14ac:dyDescent="0.35">
      <c r="B67" s="9" t="s">
        <v>98</v>
      </c>
      <c r="C67" s="9" t="s">
        <v>262</v>
      </c>
      <c r="D67" s="10">
        <f>VLOOKUP(B67,'Market Cap '!A:E,5,0)</f>
        <v>293747534.69999999</v>
      </c>
      <c r="E67" s="11">
        <f>VLOOKUP(B67,'Market Cap '!A:C,3,0)</f>
        <v>1.94</v>
      </c>
      <c r="F67" s="11">
        <f>VLOOKUP(B67,'CMSInput New'!B:E,4,0)</f>
        <v>2.0369000000000002</v>
      </c>
      <c r="G67" s="11">
        <f t="shared" si="0"/>
        <v>-4.7572291226864456</v>
      </c>
      <c r="H67" s="11">
        <f>VLOOKUP(B67,'CMSInput New'!B:G,6,0)</f>
        <v>2.0369000000000002</v>
      </c>
      <c r="I67" s="11">
        <f t="shared" ref="I67:I88" si="2">(E67-H67)/H67*100</f>
        <v>-4.7572291226864456</v>
      </c>
      <c r="J67" s="12" t="s">
        <v>180</v>
      </c>
    </row>
    <row r="68" spans="1:10" s="9" customFormat="1" ht="24" customHeight="1" x14ac:dyDescent="0.35">
      <c r="B68" s="9" t="s">
        <v>90</v>
      </c>
      <c r="C68" s="9" t="s">
        <v>263</v>
      </c>
      <c r="D68" s="10">
        <f>VLOOKUP(B68,'Market Cap '!A:E,5,0)</f>
        <v>474242049.89999998</v>
      </c>
      <c r="E68" s="11">
        <f>VLOOKUP(B68,'Market Cap '!A:C,3,0)</f>
        <v>1.85</v>
      </c>
      <c r="F68" s="11">
        <f>VLOOKUP(B68,'CMSInput New'!B:E,4,0)</f>
        <v>2.17</v>
      </c>
      <c r="G68" s="11">
        <f t="shared" ref="G68:G88" si="3">(E68-F68)/F68*100</f>
        <v>-14.746543778801838</v>
      </c>
      <c r="H68" s="11">
        <f>VLOOKUP(B68,'CMSInput New'!B:G,6,0)</f>
        <v>2.16</v>
      </c>
      <c r="I68" s="11">
        <f t="shared" si="2"/>
        <v>-14.351851851851855</v>
      </c>
      <c r="J68" s="12" t="s">
        <v>264</v>
      </c>
    </row>
    <row r="69" spans="1:10" s="9" customFormat="1" ht="24" customHeight="1" x14ac:dyDescent="0.35">
      <c r="B69" s="9" t="s">
        <v>265</v>
      </c>
      <c r="C69" s="9" t="s">
        <v>266</v>
      </c>
      <c r="D69" s="10">
        <f>VLOOKUP(B69,'Market Cap '!A:E,5,0)</f>
        <v>794345898.28999996</v>
      </c>
      <c r="E69" s="11">
        <f>VLOOKUP(B69,'Market Cap '!A:C,3,0)</f>
        <v>2.23</v>
      </c>
      <c r="F69" s="11">
        <f>VLOOKUP(B69,'CMSInput New'!B:E,4,0)</f>
        <v>2.7105000000000001</v>
      </c>
      <c r="G69" s="11">
        <f t="shared" si="3"/>
        <v>-17.727356576277444</v>
      </c>
      <c r="H69" s="11">
        <f>VLOOKUP(B69,'CMSInput New'!B:G,6,0)</f>
        <v>2.7105000000000001</v>
      </c>
      <c r="I69" s="11">
        <f t="shared" si="2"/>
        <v>-17.727356576277444</v>
      </c>
      <c r="J69" s="12" t="s">
        <v>267</v>
      </c>
    </row>
    <row r="70" spans="1:10" s="9" customFormat="1" ht="24" customHeight="1" x14ac:dyDescent="0.35">
      <c r="B70" s="9" t="s">
        <v>79</v>
      </c>
      <c r="C70" s="9" t="s">
        <v>268</v>
      </c>
      <c r="D70" s="10">
        <f>VLOOKUP(B70,'Market Cap '!A:E,5,0)</f>
        <v>390778020.76999998</v>
      </c>
      <c r="E70" s="11">
        <f>VLOOKUP(B70,'Market Cap '!A:C,3,0)</f>
        <v>1.73</v>
      </c>
      <c r="F70" s="11">
        <f>VLOOKUP(B70,'CMSInput New'!B:E,4,0)</f>
        <v>2.0390000000000001</v>
      </c>
      <c r="G70" s="11">
        <f t="shared" si="3"/>
        <v>-15.154487493869551</v>
      </c>
      <c r="H70" s="11">
        <f>VLOOKUP(B70,'CMSInput New'!B:G,6,0)</f>
        <v>1.8109999999999999</v>
      </c>
      <c r="I70" s="11">
        <f t="shared" si="2"/>
        <v>-4.472667034787408</v>
      </c>
      <c r="J70" s="12" t="s">
        <v>269</v>
      </c>
    </row>
    <row r="71" spans="1:10" s="9" customFormat="1" ht="24" customHeight="1" x14ac:dyDescent="0.35">
      <c r="B71" s="9" t="s">
        <v>270</v>
      </c>
      <c r="C71" s="9" t="s">
        <v>271</v>
      </c>
      <c r="D71" s="10">
        <f>VLOOKUP(B71,'Market Cap '!A:E,5,0)</f>
        <v>3133447.7489999998</v>
      </c>
      <c r="E71" s="11">
        <f>VLOOKUP(B71,'Market Cap '!A:C,3,0)</f>
        <v>8.9999999999999993E-3</v>
      </c>
      <c r="F71" s="11">
        <f>VLOOKUP(B71,'CMSInput New'!B:E,4,0)</f>
        <v>3.8100000000000002E-2</v>
      </c>
      <c r="G71" s="11">
        <f t="shared" si="3"/>
        <v>-76.377952755905511</v>
      </c>
      <c r="H71" s="11">
        <f>VLOOKUP(B71,'CMSInput New'!B:G,6,0)</f>
        <v>3.8199999999999998E-2</v>
      </c>
      <c r="I71" s="11">
        <f t="shared" si="2"/>
        <v>-76.43979057591622</v>
      </c>
      <c r="J71" s="12" t="s">
        <v>180</v>
      </c>
    </row>
    <row r="72" spans="1:10" s="9" customFormat="1" ht="24" customHeight="1" x14ac:dyDescent="0.35">
      <c r="B72" s="9" t="s">
        <v>272</v>
      </c>
      <c r="C72" s="9" t="s">
        <v>273</v>
      </c>
      <c r="D72" s="10">
        <f>VLOOKUP(B72,'Market Cap '!A:E,5,0)</f>
        <v>325741270.62</v>
      </c>
      <c r="E72" s="11">
        <f>VLOOKUP(B72,'Market Cap '!A:C,3,0)</f>
        <v>2.13</v>
      </c>
      <c r="F72" s="11">
        <f>VLOOKUP(B72,'CMSInput New'!B:E,4,0)</f>
        <v>2.59</v>
      </c>
      <c r="G72" s="11">
        <f t="shared" si="3"/>
        <v>-17.760617760617762</v>
      </c>
      <c r="H72" s="11">
        <f>VLOOKUP(B72,'CMSInput New'!B:G,6,0)</f>
        <v>2.56</v>
      </c>
      <c r="I72" s="11">
        <f t="shared" si="2"/>
        <v>-16.796875000000007</v>
      </c>
      <c r="J72" s="12" t="s">
        <v>180</v>
      </c>
    </row>
    <row r="73" spans="1:10" s="9" customFormat="1" ht="24" customHeight="1" x14ac:dyDescent="0.35">
      <c r="A73" s="9" t="s">
        <v>274</v>
      </c>
      <c r="B73" s="9" t="s">
        <v>52</v>
      </c>
      <c r="C73" s="9" t="s">
        <v>275</v>
      </c>
      <c r="D73" s="10">
        <f>VLOOKUP(B73,'Market Cap '!A:E,5,0)</f>
        <v>19640764.170000002</v>
      </c>
      <c r="E73" s="11">
        <f>VLOOKUP(B73,'Market Cap '!A:C,3,0)</f>
        <v>0.87</v>
      </c>
      <c r="F73" s="11">
        <f>VLOOKUP(B73,'CMSInput New'!B:E,4,0)</f>
        <v>0.94599999999999995</v>
      </c>
      <c r="G73" s="11">
        <f t="shared" si="3"/>
        <v>-8.0338266384777963</v>
      </c>
      <c r="H73" s="11">
        <f>VLOOKUP(B73,'CMSInput New'!B:G,6,0)</f>
        <v>0.94599999999999995</v>
      </c>
      <c r="I73" s="11">
        <f t="shared" si="2"/>
        <v>-8.0338266384777963</v>
      </c>
      <c r="J73" s="12" t="s">
        <v>276</v>
      </c>
    </row>
    <row r="74" spans="1:10" s="9" customFormat="1" ht="24" customHeight="1" x14ac:dyDescent="0.35">
      <c r="A74" s="9" t="s">
        <v>277</v>
      </c>
      <c r="B74" s="9" t="s">
        <v>23</v>
      </c>
      <c r="C74" s="9" t="s">
        <v>278</v>
      </c>
      <c r="D74" s="10">
        <f>VLOOKUP(B74,'Market Cap '!A:E,5,0)</f>
        <v>415998769.68000001</v>
      </c>
      <c r="E74" s="11">
        <f>VLOOKUP(B74,'Market Cap '!A:C,3,0)</f>
        <v>2.34</v>
      </c>
      <c r="F74" s="11">
        <f>VLOOKUP(B74,'CMSInput New'!B:E,4,0)</f>
        <v>2.64</v>
      </c>
      <c r="G74" s="11">
        <f t="shared" si="3"/>
        <v>-11.363636363636372</v>
      </c>
      <c r="H74" s="11">
        <f>VLOOKUP(B74,'CMSInput New'!B:G,6,0)</f>
        <v>2.57</v>
      </c>
      <c r="I74" s="11">
        <f t="shared" si="2"/>
        <v>-8.9494163424124515</v>
      </c>
      <c r="J74" s="12" t="s">
        <v>279</v>
      </c>
    </row>
    <row r="75" spans="1:10" s="9" customFormat="1" ht="24" customHeight="1" x14ac:dyDescent="0.35">
      <c r="A75" s="9" t="s">
        <v>280</v>
      </c>
      <c r="B75" s="9" t="s">
        <v>54</v>
      </c>
      <c r="C75" s="9" t="s">
        <v>281</v>
      </c>
      <c r="D75" s="10">
        <f>VLOOKUP(B75,'Market Cap '!A:E,5,0)</f>
        <v>855682902.12</v>
      </c>
      <c r="E75" s="11">
        <f>VLOOKUP(B75,'Market Cap '!A:C,3,0)</f>
        <v>2.04</v>
      </c>
      <c r="F75" s="11">
        <f>VLOOKUP(B75,'CMSInput New'!B:E,4,0)</f>
        <v>2.0099</v>
      </c>
      <c r="G75" s="11">
        <f t="shared" si="3"/>
        <v>1.4975869446241115</v>
      </c>
      <c r="H75" s="11">
        <f>VLOOKUP(B75,'CMSInput New'!B:G,6,0)</f>
        <v>2.0099</v>
      </c>
      <c r="I75" s="11">
        <f t="shared" si="2"/>
        <v>1.4975869446241115</v>
      </c>
      <c r="J75" s="12" t="s">
        <v>282</v>
      </c>
    </row>
    <row r="76" spans="1:10" s="9" customFormat="1" ht="24" customHeight="1" x14ac:dyDescent="0.35">
      <c r="A76" s="9" t="s">
        <v>283</v>
      </c>
      <c r="B76" s="9" t="s">
        <v>104</v>
      </c>
      <c r="C76" s="9" t="s">
        <v>284</v>
      </c>
      <c r="D76" s="10">
        <f>VLOOKUP(B76,'Market Cap '!A:E,5,0)</f>
        <v>681029911.64999998</v>
      </c>
      <c r="E76" s="11">
        <f>VLOOKUP(B76,'Market Cap '!A:C,3,0)</f>
        <v>2.0499999999999998</v>
      </c>
      <c r="F76" s="11">
        <f>VLOOKUP(B76,'CMSInput New'!B:E,4,0)</f>
        <v>2.1421000000000001</v>
      </c>
      <c r="G76" s="11">
        <f t="shared" si="3"/>
        <v>-4.2995191634377612</v>
      </c>
      <c r="H76" s="11">
        <f>VLOOKUP(B76,'CMSInput New'!B:G,6,0)</f>
        <v>2.1421000000000001</v>
      </c>
      <c r="I76" s="11">
        <f t="shared" si="2"/>
        <v>-4.2995191634377612</v>
      </c>
      <c r="J76" s="12" t="s">
        <v>180</v>
      </c>
    </row>
    <row r="77" spans="1:10" s="9" customFormat="1" ht="24" customHeight="1" x14ac:dyDescent="0.35">
      <c r="B77" s="9" t="s">
        <v>138</v>
      </c>
      <c r="C77" s="9" t="s">
        <v>285</v>
      </c>
      <c r="D77" s="10">
        <f>VLOOKUP(B77,'Market Cap '!A:E,5,0)</f>
        <v>2157310678.5999999</v>
      </c>
      <c r="E77" s="11">
        <f>VLOOKUP(B77,'Market Cap '!A:C,3,0)</f>
        <v>2.0299999999999998</v>
      </c>
      <c r="F77" s="11">
        <f>VLOOKUP(B77,'CMSInput New'!B:E,4,0)</f>
        <v>2.0002</v>
      </c>
      <c r="G77" s="11">
        <f t="shared" si="3"/>
        <v>1.4898510148985016</v>
      </c>
      <c r="H77" s="11">
        <f>VLOOKUP(B77,'CMSInput New'!B:G,6,0)</f>
        <v>2.0002</v>
      </c>
      <c r="I77" s="11">
        <f t="shared" si="2"/>
        <v>1.4898510148985016</v>
      </c>
      <c r="J77" s="12" t="s">
        <v>180</v>
      </c>
    </row>
    <row r="78" spans="1:10" s="9" customFormat="1" ht="24" customHeight="1" x14ac:dyDescent="0.35">
      <c r="B78" s="9" t="s">
        <v>38</v>
      </c>
      <c r="C78" s="9" t="s">
        <v>286</v>
      </c>
      <c r="D78" s="10">
        <f>VLOOKUP(B78,'Market Cap '!A:E,5,0)</f>
        <v>754729281.53999996</v>
      </c>
      <c r="E78" s="11">
        <f>VLOOKUP(B78,'Market Cap '!A:C,3,0)</f>
        <v>2.34</v>
      </c>
      <c r="F78" s="11">
        <f>VLOOKUP(B78,'CMSInput New'!B:E,4,0)</f>
        <v>2.4597000000000002</v>
      </c>
      <c r="G78" s="11">
        <f t="shared" si="3"/>
        <v>-4.866447127698514</v>
      </c>
      <c r="H78" s="11">
        <f>VLOOKUP(B78,'CMSInput New'!B:G,6,0)</f>
        <v>2.4597000000000002</v>
      </c>
      <c r="I78" s="11">
        <f t="shared" si="2"/>
        <v>-4.866447127698514</v>
      </c>
      <c r="J78" s="12" t="s">
        <v>180</v>
      </c>
    </row>
    <row r="79" spans="1:10" s="9" customFormat="1" ht="24" customHeight="1" x14ac:dyDescent="0.35">
      <c r="B79" s="9" t="s">
        <v>287</v>
      </c>
      <c r="C79" s="9" t="s">
        <v>288</v>
      </c>
      <c r="D79" s="10">
        <f>VLOOKUP(B79,'Market Cap '!A:E,5,0)</f>
        <v>170284204.22</v>
      </c>
      <c r="E79" s="11">
        <f>VLOOKUP(B79,'Market Cap '!A:C,3,0)</f>
        <v>2.02</v>
      </c>
      <c r="F79" s="11">
        <f>VLOOKUP(B79,'CMSInput New'!B:E,4,0)</f>
        <v>2.0002</v>
      </c>
      <c r="G79" s="11">
        <f t="shared" si="3"/>
        <v>0.9899010098990122</v>
      </c>
      <c r="H79" s="11">
        <f>VLOOKUP(B79,'CMSInput New'!B:G,6,0)</f>
        <v>2.0002</v>
      </c>
      <c r="I79" s="11">
        <f t="shared" si="2"/>
        <v>0.9899010098990122</v>
      </c>
      <c r="J79" s="12" t="s">
        <v>180</v>
      </c>
    </row>
    <row r="80" spans="1:10" s="9" customFormat="1" ht="24" customHeight="1" x14ac:dyDescent="0.35">
      <c r="B80" s="9" t="s">
        <v>48</v>
      </c>
      <c r="C80" s="9" t="s">
        <v>289</v>
      </c>
      <c r="D80" s="10">
        <f>VLOOKUP(B80,'Market Cap '!A:E,5,0)</f>
        <v>576230518.79999995</v>
      </c>
      <c r="E80" s="11">
        <f>VLOOKUP(B80,'Market Cap '!A:C,3,0)</f>
        <v>1.1850000000000001</v>
      </c>
      <c r="F80" s="11">
        <f>VLOOKUP(B80,'CMSInput New'!B:E,4,0)</f>
        <v>1.1000000000000001</v>
      </c>
      <c r="G80" s="11">
        <f t="shared" si="3"/>
        <v>7.7272727272727231</v>
      </c>
      <c r="H80" s="11">
        <f>VLOOKUP(B80,'CMSInput New'!B:G,6,0)</f>
        <v>1.1000000000000001</v>
      </c>
      <c r="I80" s="11">
        <f t="shared" si="2"/>
        <v>7.7272727272727231</v>
      </c>
      <c r="J80" s="12" t="s">
        <v>180</v>
      </c>
    </row>
    <row r="81" spans="1:10" s="9" customFormat="1" ht="24" customHeight="1" x14ac:dyDescent="0.35">
      <c r="B81" s="9" t="s">
        <v>130</v>
      </c>
      <c r="C81" s="9" t="s">
        <v>290</v>
      </c>
      <c r="D81" s="10">
        <f>VLOOKUP(B81,'Market Cap '!A:E,5,0)</f>
        <v>785619059.53499997</v>
      </c>
      <c r="E81" s="11">
        <f>VLOOKUP(B81,'Market Cap '!A:C,3,0)</f>
        <v>1.665</v>
      </c>
      <c r="F81" s="11">
        <f>VLOOKUP(B81,'CMSInput New'!B:E,4,0)</f>
        <v>1.6011</v>
      </c>
      <c r="G81" s="11">
        <f t="shared" si="3"/>
        <v>3.9910061832490205</v>
      </c>
      <c r="H81" s="11">
        <f>VLOOKUP(B81,'CMSInput New'!B:G,6,0)</f>
        <v>1.6011</v>
      </c>
      <c r="I81" s="11">
        <f t="shared" si="2"/>
        <v>3.9910061832490205</v>
      </c>
      <c r="J81" s="12" t="s">
        <v>180</v>
      </c>
    </row>
    <row r="82" spans="1:10" s="9" customFormat="1" ht="24" customHeight="1" x14ac:dyDescent="0.35">
      <c r="B82" s="9" t="s">
        <v>291</v>
      </c>
      <c r="C82" s="9" t="s">
        <v>292</v>
      </c>
      <c r="D82" s="10">
        <f>VLOOKUP(B82,'Market Cap '!A:E,5,0)</f>
        <v>191269025.02500001</v>
      </c>
      <c r="E82" s="11">
        <f>VLOOKUP(B82,'Market Cap '!A:C,3,0)</f>
        <v>0.97499999999999998</v>
      </c>
      <c r="F82" s="11">
        <f>VLOOKUP(B82,'CMSInput New'!B:E,4,0)</f>
        <v>1.1983999999999999</v>
      </c>
      <c r="G82" s="11">
        <f t="shared" si="3"/>
        <v>-18.641522029372492</v>
      </c>
      <c r="H82" s="11">
        <f>VLOOKUP(B82,'CMSInput New'!B:G,6,0)</f>
        <v>1.1983999999999999</v>
      </c>
      <c r="I82" s="11">
        <f t="shared" si="2"/>
        <v>-18.641522029372492</v>
      </c>
      <c r="J82" s="12" t="s">
        <v>180</v>
      </c>
    </row>
    <row r="83" spans="1:10" s="9" customFormat="1" ht="24" customHeight="1" x14ac:dyDescent="0.35">
      <c r="B83" s="9" t="s">
        <v>86</v>
      </c>
      <c r="C83" s="9" t="s">
        <v>293</v>
      </c>
      <c r="D83" s="10">
        <f>VLOOKUP(B83,'Market Cap '!A:E,5,0)</f>
        <v>950768007.01999998</v>
      </c>
      <c r="E83" s="11">
        <f>VLOOKUP(B83,'Market Cap '!A:C,3,0)</f>
        <v>1.27</v>
      </c>
      <c r="F83" s="11">
        <f>VLOOKUP(B83,'CMSInput New'!B:E,4,0)</f>
        <v>1.1539999999999999</v>
      </c>
      <c r="G83" s="11">
        <f t="shared" si="3"/>
        <v>10.051993067590997</v>
      </c>
      <c r="H83" s="11">
        <f>VLOOKUP(B83,'CMSInput New'!B:G,6,0)</f>
        <v>1.143</v>
      </c>
      <c r="I83" s="11">
        <f t="shared" si="2"/>
        <v>11.111111111111111</v>
      </c>
      <c r="J83" s="12" t="s">
        <v>180</v>
      </c>
    </row>
    <row r="84" spans="1:10" s="9" customFormat="1" ht="24" customHeight="1" x14ac:dyDescent="0.35">
      <c r="B84" s="9" t="s">
        <v>36</v>
      </c>
      <c r="C84" s="9" t="s">
        <v>294</v>
      </c>
      <c r="D84" s="10">
        <f>VLOOKUP(B84,'Market Cap '!A:E,5,0)</f>
        <v>118828481.64</v>
      </c>
      <c r="E84" s="11">
        <f>VLOOKUP(B84,'Market Cap '!A:C,3,0)</f>
        <v>0.66</v>
      </c>
      <c r="F84" s="11">
        <f>VLOOKUP(B84,'CMSInput New'!B:E,4,0)</f>
        <v>0.91</v>
      </c>
      <c r="G84" s="11">
        <f t="shared" si="3"/>
        <v>-27.472527472527471</v>
      </c>
      <c r="H84" s="11">
        <f>VLOOKUP(B84,'CMSInput New'!B:G,6,0)</f>
        <v>0.84</v>
      </c>
      <c r="I84" s="11">
        <f t="shared" si="2"/>
        <v>-21.428571428571423</v>
      </c>
      <c r="J84" s="12" t="s">
        <v>180</v>
      </c>
    </row>
    <row r="85" spans="1:10" s="9" customFormat="1" ht="24" customHeight="1" x14ac:dyDescent="0.35">
      <c r="B85" s="9" t="s">
        <v>88</v>
      </c>
      <c r="C85" s="9" t="s">
        <v>295</v>
      </c>
      <c r="D85" s="10">
        <f>VLOOKUP(B85,'Market Cap '!A:E,5,0)</f>
        <v>203542109.93000001</v>
      </c>
      <c r="E85" s="11">
        <f>VLOOKUP(B85,'Market Cap '!A:C,3,0)</f>
        <v>1.1299999999999999</v>
      </c>
      <c r="F85" s="11">
        <f>VLOOKUP(B85,'CMSInput New'!B:E,4,0)</f>
        <v>1.2746999999999999</v>
      </c>
      <c r="G85" s="11">
        <f t="shared" si="3"/>
        <v>-11.351690593865229</v>
      </c>
      <c r="H85" s="11">
        <f>VLOOKUP(B85,'CMSInput New'!B:G,6,0)</f>
        <v>1.2746999999999999</v>
      </c>
      <c r="I85" s="11">
        <f t="shared" si="2"/>
        <v>-11.351690593865229</v>
      </c>
      <c r="J85" s="12" t="s">
        <v>180</v>
      </c>
    </row>
    <row r="86" spans="1:10" s="9" customFormat="1" ht="24" customHeight="1" x14ac:dyDescent="0.35">
      <c r="A86" s="9" t="s">
        <v>296</v>
      </c>
      <c r="B86" s="9" t="s">
        <v>297</v>
      </c>
      <c r="C86" s="9" t="s">
        <v>298</v>
      </c>
      <c r="D86" s="10">
        <f>VLOOKUP(B86,'Market Cap '!A:E,5,0)</f>
        <v>32771695.109999999</v>
      </c>
      <c r="E86" s="11">
        <f>VLOOKUP(B86,'Market Cap '!A:C,3,0)</f>
        <v>5.83</v>
      </c>
      <c r="F86" s="11">
        <f>VLOOKUP(B86,'CMSInput New'!B:E,4,0)</f>
        <v>5.9459999999999997</v>
      </c>
      <c r="G86" s="11">
        <f t="shared" si="3"/>
        <v>-1.950891355533126</v>
      </c>
      <c r="H86" s="11">
        <f>VLOOKUP(B86,'CMSInput New'!B:G,6,0)</f>
        <v>5.9459999999999997</v>
      </c>
      <c r="I86" s="11">
        <f t="shared" si="2"/>
        <v>-1.950891355533126</v>
      </c>
      <c r="J86" s="12" t="s">
        <v>180</v>
      </c>
    </row>
    <row r="87" spans="1:10" s="9" customFormat="1" ht="24" customHeight="1" x14ac:dyDescent="0.35">
      <c r="B87" s="9" t="s">
        <v>34</v>
      </c>
      <c r="C87" s="9" t="s">
        <v>299</v>
      </c>
      <c r="D87" s="10">
        <f>VLOOKUP(B87,'Market Cap '!A:E,5,0)</f>
        <v>38807560.609999999</v>
      </c>
      <c r="E87" s="11">
        <f>VLOOKUP(B87,'Market Cap '!A:C,3,0)</f>
        <v>1.2350000000000001</v>
      </c>
      <c r="F87" s="11">
        <f>VLOOKUP(B87,'CMSInput New'!B:E,4,0)</f>
        <v>1.3979999999999999</v>
      </c>
      <c r="G87" s="11">
        <f t="shared" si="3"/>
        <v>-11.65951359084405</v>
      </c>
      <c r="H87" s="11">
        <f>VLOOKUP(B87,'CMSInput New'!B:G,6,0)</f>
        <v>1.3520000000000001</v>
      </c>
      <c r="I87" s="11">
        <f t="shared" si="2"/>
        <v>-8.6538461538461515</v>
      </c>
      <c r="J87" s="12" t="s">
        <v>186</v>
      </c>
    </row>
    <row r="88" spans="1:10" s="9" customFormat="1" ht="24" customHeight="1" x14ac:dyDescent="0.35">
      <c r="B88" s="9" t="s">
        <v>42</v>
      </c>
      <c r="C88" s="9" t="s">
        <v>300</v>
      </c>
      <c r="D88" s="10">
        <f>VLOOKUP(B88,'Market Cap '!A:E,5,0)</f>
        <v>64907082.899999999</v>
      </c>
      <c r="E88" s="11">
        <f>VLOOKUP(B88,'Market Cap '!A:C,3,0)</f>
        <v>0.85</v>
      </c>
      <c r="F88" s="11">
        <f>VLOOKUP(B88,'CMSInput New'!B:E,4,0)</f>
        <v>0.85609999999999997</v>
      </c>
      <c r="G88" s="11">
        <f t="shared" si="3"/>
        <v>-0.71253358252540522</v>
      </c>
      <c r="H88" s="11">
        <f>VLOOKUP(B88,'CMSInput New'!B:G,6,0)</f>
        <v>0.85609999999999997</v>
      </c>
      <c r="I88" s="11">
        <f t="shared" si="2"/>
        <v>-0.71253358252540522</v>
      </c>
      <c r="J88" s="12" t="s">
        <v>301</v>
      </c>
    </row>
    <row r="89" spans="1:10" s="13" customFormat="1" ht="24" customHeight="1" x14ac:dyDescent="0.35">
      <c r="A89" s="13" t="s">
        <v>302</v>
      </c>
      <c r="D89" s="14">
        <f>SUM(D2:D88)</f>
        <v>51681680624.264999</v>
      </c>
      <c r="E89" s="15"/>
      <c r="G89" s="15"/>
      <c r="I89" s="15"/>
      <c r="J89" s="16"/>
    </row>
    <row r="90" spans="1:10" s="13" customFormat="1" ht="24" customHeight="1" x14ac:dyDescent="0.35">
      <c r="A90" s="13" t="s">
        <v>303</v>
      </c>
      <c r="D90" s="14"/>
      <c r="E90" s="15"/>
      <c r="F90" s="15">
        <f>AVERAGE(F2:F85)</f>
        <v>2.5783107142857133</v>
      </c>
      <c r="G90" s="15"/>
      <c r="H90" s="15">
        <f>AVERAGE(H2:H85)</f>
        <v>2.3546166666666659</v>
      </c>
      <c r="I90" s="15"/>
      <c r="J90" s="16"/>
    </row>
    <row r="91" spans="1:10" s="13" customFormat="1" ht="24" customHeight="1" x14ac:dyDescent="0.35">
      <c r="A91" s="13" t="s">
        <v>304</v>
      </c>
      <c r="D91" s="14"/>
      <c r="E91" s="15"/>
      <c r="F91" s="15">
        <v>-9.5</v>
      </c>
      <c r="G91" s="15"/>
      <c r="H91" s="15">
        <v>-0.56000000000000005</v>
      </c>
      <c r="I91" s="15"/>
      <c r="J91" s="16"/>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3BABE-6320-492B-B287-4ADB2D8DA616}">
  <dimension ref="A1:D160"/>
  <sheetViews>
    <sheetView topLeftCell="A66" workbookViewId="0">
      <selection activeCell="D2" sqref="D2:D87"/>
    </sheetView>
  </sheetViews>
  <sheetFormatPr defaultRowHeight="14.5" x14ac:dyDescent="0.35"/>
  <cols>
    <col min="1" max="1" width="9.81640625" style="20" customWidth="1"/>
    <col min="3" max="3" width="12.54296875" bestFit="1" customWidth="1"/>
    <col min="4" max="4" width="10.81640625" bestFit="1" customWidth="1"/>
  </cols>
  <sheetData>
    <row r="1" spans="1:4" x14ac:dyDescent="0.35">
      <c r="A1" s="22" t="s">
        <v>305</v>
      </c>
      <c r="B1" s="23" t="s">
        <v>306</v>
      </c>
      <c r="C1" s="23" t="s">
        <v>307</v>
      </c>
      <c r="D1" s="23" t="s">
        <v>308</v>
      </c>
    </row>
    <row r="2" spans="1:4" x14ac:dyDescent="0.35">
      <c r="A2" s="24" t="s">
        <v>114</v>
      </c>
      <c r="B2" s="25" t="str">
        <f>VLOOKUP(A2,'List Generation'!B:B,1,0)</f>
        <v>AFI</v>
      </c>
      <c r="C2" s="25" t="str">
        <f>VLOOKUP(A2,'CMSInput New'!B:B,1,0)</f>
        <v>AFI</v>
      </c>
      <c r="D2" s="25" t="str">
        <f>_xlfn.CONCAT("'",A2,"'",",")</f>
        <v>'AFI',</v>
      </c>
    </row>
    <row r="3" spans="1:4" x14ac:dyDescent="0.35">
      <c r="A3" s="24" t="s">
        <v>16</v>
      </c>
      <c r="B3" s="25" t="str">
        <f>VLOOKUP(A3,'List Generation'!B:B,1,0)</f>
        <v>AMH</v>
      </c>
      <c r="C3" s="25" t="str">
        <f>VLOOKUP(A3,'CMSInput New'!B:B,1,0)</f>
        <v>AMH</v>
      </c>
      <c r="D3" s="25" t="str">
        <f t="shared" ref="D3:D66" si="0">_xlfn.CONCAT("'",A3,"'",",")</f>
        <v>'AMH',</v>
      </c>
    </row>
    <row r="4" spans="1:4" x14ac:dyDescent="0.35">
      <c r="A4" s="24" t="s">
        <v>116</v>
      </c>
      <c r="B4" s="25" t="str">
        <f>VLOOKUP(A4,'List Generation'!B:B,1,0)</f>
        <v>ARG</v>
      </c>
      <c r="C4" s="25" t="str">
        <f>VLOOKUP(A4,'CMSInput New'!B:B,1,0)</f>
        <v>ARG</v>
      </c>
      <c r="D4" s="25" t="str">
        <f t="shared" si="0"/>
        <v>'ARG',</v>
      </c>
    </row>
    <row r="5" spans="1:4" x14ac:dyDescent="0.35">
      <c r="A5" s="24" t="s">
        <v>163</v>
      </c>
      <c r="B5" s="25" t="str">
        <f>VLOOKUP(A5,'List Generation'!B:B,1,0)</f>
        <v>AUI</v>
      </c>
      <c r="C5" s="25" t="str">
        <f>VLOOKUP(A5,'CMSInput New'!B:B,1,0)</f>
        <v>AUI</v>
      </c>
      <c r="D5" s="25" t="str">
        <f t="shared" si="0"/>
        <v>'AUI',</v>
      </c>
    </row>
    <row r="6" spans="1:4" x14ac:dyDescent="0.35">
      <c r="A6" s="24" t="s">
        <v>106</v>
      </c>
      <c r="B6" s="25" t="str">
        <f>VLOOKUP(A6,'List Generation'!B:B,1,0)</f>
        <v>BKI</v>
      </c>
      <c r="C6" s="25" t="str">
        <f>VLOOKUP(A6,'CMSInput New'!B:B,1,0)</f>
        <v>BKI</v>
      </c>
      <c r="D6" s="25" t="str">
        <f t="shared" si="0"/>
        <v>'BKI',</v>
      </c>
    </row>
    <row r="7" spans="1:4" x14ac:dyDescent="0.35">
      <c r="A7" s="24" t="s">
        <v>100</v>
      </c>
      <c r="B7" s="25" t="str">
        <f>VLOOKUP(A7,'List Generation'!B:B,1,0)</f>
        <v>CAM</v>
      </c>
      <c r="C7" s="25" t="str">
        <f>VLOOKUP(A7,'CMSInput New'!B:B,1,0)</f>
        <v>CAM</v>
      </c>
      <c r="D7" s="25" t="str">
        <f t="shared" si="0"/>
        <v>'CAM',</v>
      </c>
    </row>
    <row r="8" spans="1:4" x14ac:dyDescent="0.35">
      <c r="A8" s="24" t="s">
        <v>128</v>
      </c>
      <c r="B8" s="25" t="str">
        <f>VLOOKUP(A8,'List Generation'!B:B,1,0)</f>
        <v>CDM</v>
      </c>
      <c r="C8" s="25" t="str">
        <f>VLOOKUP(A8,'CMSInput New'!B:B,1,0)</f>
        <v>CDM</v>
      </c>
      <c r="D8" s="25" t="str">
        <f t="shared" si="0"/>
        <v>'CDM',</v>
      </c>
    </row>
    <row r="9" spans="1:4" x14ac:dyDescent="0.35">
      <c r="A9" s="24" t="s">
        <v>112</v>
      </c>
      <c r="B9" s="25" t="str">
        <f>VLOOKUP(A9,'List Generation'!B:B,1,0)</f>
        <v>CIN</v>
      </c>
      <c r="C9" s="25" t="str">
        <f>VLOOKUP(A9,'CMSInput New'!B:B,1,0)</f>
        <v>CIN</v>
      </c>
      <c r="D9" s="25" t="str">
        <f t="shared" si="0"/>
        <v>'CIN',</v>
      </c>
    </row>
    <row r="10" spans="1:4" x14ac:dyDescent="0.35">
      <c r="A10" s="24" t="s">
        <v>32</v>
      </c>
      <c r="B10" s="25" t="str">
        <f>VLOOKUP(A10,'List Generation'!B:B,1,0)</f>
        <v>DJW</v>
      </c>
      <c r="C10" s="25" t="str">
        <f>VLOOKUP(A10,'CMSInput New'!B:B,1,0)</f>
        <v>DJW</v>
      </c>
      <c r="D10" s="25" t="str">
        <f t="shared" si="0"/>
        <v>'DJW',</v>
      </c>
    </row>
    <row r="11" spans="1:4" x14ac:dyDescent="0.35">
      <c r="A11" s="24" t="s">
        <v>142</v>
      </c>
      <c r="B11" s="25" t="str">
        <f>VLOOKUP(A11,'List Generation'!B:B,1,0)</f>
        <v>DUI</v>
      </c>
      <c r="C11" s="25" t="str">
        <f>VLOOKUP(A11,'CMSInput New'!B:B,1,0)</f>
        <v>DUI</v>
      </c>
      <c r="D11" s="25" t="str">
        <f t="shared" si="0"/>
        <v>'DUI',</v>
      </c>
    </row>
    <row r="12" spans="1:4" x14ac:dyDescent="0.35">
      <c r="A12" s="24" t="s">
        <v>126</v>
      </c>
      <c r="B12" s="25" t="str">
        <f>VLOOKUP(A12,'List Generation'!B:B,1,0)</f>
        <v>FGX</v>
      </c>
      <c r="C12" s="25" t="str">
        <f>VLOOKUP(A12,'CMSInput New'!B:B,1,0)</f>
        <v>FGX</v>
      </c>
      <c r="D12" s="25" t="str">
        <f t="shared" si="0"/>
        <v>'FGX',</v>
      </c>
    </row>
    <row r="13" spans="1:4" x14ac:dyDescent="0.35">
      <c r="A13" s="24" t="s">
        <v>134</v>
      </c>
      <c r="B13" s="25" t="str">
        <f>VLOOKUP(A13,'List Generation'!B:B,1,0)</f>
        <v>FSI</v>
      </c>
      <c r="C13" s="25" t="str">
        <f>VLOOKUP(A13,'CMSInput New'!B:B,1,0)</f>
        <v>FSI</v>
      </c>
      <c r="D13" s="25" t="str">
        <f t="shared" si="0"/>
        <v>'FSI',</v>
      </c>
    </row>
    <row r="14" spans="1:4" x14ac:dyDescent="0.35">
      <c r="A14" s="24" t="s">
        <v>94</v>
      </c>
      <c r="B14" s="25" t="str">
        <f>VLOOKUP(A14,'List Generation'!B:B,1,0)</f>
        <v>IBC</v>
      </c>
      <c r="C14" s="25" t="str">
        <f>VLOOKUP(A14,'CMSInput New'!B:B,1,0)</f>
        <v>IBC</v>
      </c>
      <c r="D14" s="25" t="str">
        <f t="shared" si="0"/>
        <v>'IBC',</v>
      </c>
    </row>
    <row r="15" spans="1:4" x14ac:dyDescent="0.35">
      <c r="A15" s="24" t="s">
        <v>14</v>
      </c>
      <c r="B15" s="25" t="str">
        <f>VLOOKUP(A15,'List Generation'!B:B,1,0)</f>
        <v>MIR</v>
      </c>
      <c r="C15" s="25" t="str">
        <f>VLOOKUP(A15,'CMSInput New'!B:B,1,0)</f>
        <v>MIR</v>
      </c>
      <c r="D15" s="25" t="str">
        <f t="shared" si="0"/>
        <v>'MIR',</v>
      </c>
    </row>
    <row r="16" spans="1:4" x14ac:dyDescent="0.35">
      <c r="A16" s="24" t="s">
        <v>199</v>
      </c>
      <c r="B16" s="25" t="str">
        <f>VLOOKUP(A16,'List Generation'!B:B,1,0)</f>
        <v>NGE</v>
      </c>
      <c r="C16" s="25" t="str">
        <f>VLOOKUP(A16,'CMSInput New'!B:B,1,0)</f>
        <v>NGE</v>
      </c>
      <c r="D16" s="25" t="str">
        <f t="shared" si="0"/>
        <v>'NGE',</v>
      </c>
    </row>
    <row r="17" spans="1:4" x14ac:dyDescent="0.35">
      <c r="A17" s="24" t="s">
        <v>108</v>
      </c>
      <c r="B17" s="25" t="str">
        <f>VLOOKUP(A17,'List Generation'!B:B,1,0)</f>
        <v>OEQ</v>
      </c>
      <c r="C17" s="25" t="str">
        <f>VLOOKUP(A17,'CMSInput New'!B:B,1,0)</f>
        <v>OEQ</v>
      </c>
      <c r="D17" s="25" t="str">
        <f t="shared" si="0"/>
        <v>'OEQ',</v>
      </c>
    </row>
    <row r="18" spans="1:4" x14ac:dyDescent="0.35">
      <c r="A18" s="24" t="s">
        <v>70</v>
      </c>
      <c r="B18" s="25" t="str">
        <f>VLOOKUP(A18,'List Generation'!B:B,1,0)</f>
        <v>OPH</v>
      </c>
      <c r="C18" s="25" t="str">
        <f>VLOOKUP(A18,'CMSInput New'!B:B,1,0)</f>
        <v>OPH</v>
      </c>
      <c r="D18" s="25" t="str">
        <f t="shared" si="0"/>
        <v>'OPH',</v>
      </c>
    </row>
    <row r="19" spans="1:4" x14ac:dyDescent="0.35">
      <c r="A19" s="24" t="s">
        <v>30</v>
      </c>
      <c r="B19" s="25" t="str">
        <f>VLOOKUP(A19,'List Generation'!B:B,1,0)</f>
        <v>PIC</v>
      </c>
      <c r="C19" s="25" t="str">
        <f>VLOOKUP(A19,'CMSInput New'!B:B,1,0)</f>
        <v>PIC</v>
      </c>
      <c r="D19" s="25" t="str">
        <f t="shared" si="0"/>
        <v>'PIC',</v>
      </c>
    </row>
    <row r="20" spans="1:4" x14ac:dyDescent="0.35">
      <c r="A20" s="24" t="s">
        <v>25</v>
      </c>
      <c r="B20" s="25" t="str">
        <f>VLOOKUP(A20,'List Generation'!B:B,1,0)</f>
        <v>WAM</v>
      </c>
      <c r="C20" s="25" t="str">
        <f>VLOOKUP(A20,'CMSInput New'!B:B,1,0)</f>
        <v>WAM</v>
      </c>
      <c r="D20" s="25" t="str">
        <f t="shared" si="0"/>
        <v>'WAM',</v>
      </c>
    </row>
    <row r="21" spans="1:4" x14ac:dyDescent="0.35">
      <c r="A21" s="24" t="s">
        <v>140</v>
      </c>
      <c r="B21" s="25" t="str">
        <f>VLOOKUP(A21,'List Generation'!B:B,1,0)</f>
        <v>WHF</v>
      </c>
      <c r="C21" s="25" t="str">
        <f>VLOOKUP(A21,'CMSInput New'!B:B,1,0)</f>
        <v>WHF</v>
      </c>
      <c r="D21" s="25" t="str">
        <f t="shared" si="0"/>
        <v>'WHF',</v>
      </c>
    </row>
    <row r="22" spans="1:4" x14ac:dyDescent="0.35">
      <c r="A22" s="24" t="s">
        <v>215</v>
      </c>
      <c r="B22" s="25" t="str">
        <f>VLOOKUP(A22,'List Generation'!B:B,1,0)</f>
        <v>WLE</v>
      </c>
      <c r="C22" s="25" t="str">
        <f>VLOOKUP(A22,'CMSInput New'!B:B,1,0)</f>
        <v>WLE</v>
      </c>
      <c r="D22" s="25" t="str">
        <f t="shared" si="0"/>
        <v>'WLE',</v>
      </c>
    </row>
    <row r="23" spans="1:4" x14ac:dyDescent="0.35">
      <c r="A23" s="24" t="s">
        <v>155</v>
      </c>
      <c r="B23" s="25" t="str">
        <f>VLOOKUP(A23,'List Generation'!B:B,1,0)</f>
        <v>ACQ</v>
      </c>
      <c r="C23" s="25" t="str">
        <f>VLOOKUP(A23,'CMSInput New'!B:B,1,0)</f>
        <v>ACQ</v>
      </c>
      <c r="D23" s="25" t="str">
        <f t="shared" si="0"/>
        <v>'ACQ',</v>
      </c>
    </row>
    <row r="24" spans="1:4" x14ac:dyDescent="0.35">
      <c r="A24" s="24" t="s">
        <v>44</v>
      </c>
      <c r="B24" s="25" t="str">
        <f>VLOOKUP(A24,'List Generation'!B:B,1,0)</f>
        <v>BEL</v>
      </c>
      <c r="C24" s="25" t="str">
        <f>VLOOKUP(A24,'CMSInput New'!B:B,1,0)</f>
        <v>BEL</v>
      </c>
      <c r="D24" s="25" t="str">
        <f t="shared" si="0"/>
        <v>'BEL',</v>
      </c>
    </row>
    <row r="25" spans="1:4" x14ac:dyDescent="0.35">
      <c r="A25" s="24" t="s">
        <v>168</v>
      </c>
      <c r="B25" s="25" t="str">
        <f>VLOOKUP(A25,'List Generation'!B:B,1,0)</f>
        <v>ECP</v>
      </c>
      <c r="C25" s="25" t="str">
        <f>VLOOKUP(A25,'CMSInput New'!B:B,1,0)</f>
        <v>ECP</v>
      </c>
      <c r="D25" s="25" t="str">
        <f t="shared" si="0"/>
        <v>'ECP',</v>
      </c>
    </row>
    <row r="26" spans="1:4" x14ac:dyDescent="0.35">
      <c r="A26" s="24" t="s">
        <v>84</v>
      </c>
      <c r="B26" s="25" t="str">
        <f>VLOOKUP(A26,'List Generation'!B:B,1,0)</f>
        <v>BTI</v>
      </c>
      <c r="C26" s="25" t="str">
        <f>VLOOKUP(A26,'CMSInput New'!B:B,1,0)</f>
        <v>BTI</v>
      </c>
      <c r="D26" s="25" t="str">
        <f t="shared" si="0"/>
        <v>'BTI',</v>
      </c>
    </row>
    <row r="27" spans="1:4" x14ac:dyDescent="0.35">
      <c r="A27" s="24" t="s">
        <v>64</v>
      </c>
      <c r="B27" s="25" t="str">
        <f>VLOOKUP(A27,'List Generation'!B:B,1,0)</f>
        <v>ECL</v>
      </c>
      <c r="C27" s="25" t="str">
        <f>VLOOKUP(A27,'CMSInput New'!B:B,1,0)</f>
        <v>ECL</v>
      </c>
      <c r="D27" s="25" t="str">
        <f t="shared" si="0"/>
        <v>'ECL',</v>
      </c>
    </row>
    <row r="28" spans="1:4" x14ac:dyDescent="0.35">
      <c r="A28" s="24" t="s">
        <v>77</v>
      </c>
      <c r="B28" s="25" t="str">
        <f>VLOOKUP(A28,'List Generation'!B:B,1,0)</f>
        <v>GC1</v>
      </c>
      <c r="C28" s="25" t="str">
        <f>VLOOKUP(A28,'CMSInput New'!B:B,1,0)</f>
        <v>GC1</v>
      </c>
      <c r="D28" s="25" t="str">
        <f t="shared" si="0"/>
        <v>'GC1',</v>
      </c>
    </row>
    <row r="29" spans="1:4" x14ac:dyDescent="0.35">
      <c r="A29" s="24" t="s">
        <v>50</v>
      </c>
      <c r="B29" s="25" t="str">
        <f>VLOOKUP(A29,'List Generation'!B:B,1,0)</f>
        <v>HCF</v>
      </c>
      <c r="C29" s="25" t="str">
        <f>VLOOKUP(A29,'CMSInput New'!B:B,1,0)</f>
        <v>HCF</v>
      </c>
      <c r="D29" s="25" t="str">
        <f t="shared" si="0"/>
        <v>'HCF',</v>
      </c>
    </row>
    <row r="30" spans="1:4" x14ac:dyDescent="0.35">
      <c r="A30" s="24" t="s">
        <v>195</v>
      </c>
      <c r="B30" s="25" t="str">
        <f>VLOOKUP(A30,'List Generation'!B:B,1,0)</f>
        <v>NAC</v>
      </c>
      <c r="C30" s="25" t="str">
        <f>VLOOKUP(A30,'CMSInput New'!B:B,1,0)</f>
        <v>NAC</v>
      </c>
      <c r="D30" s="25" t="str">
        <f t="shared" si="0"/>
        <v>'NAC',</v>
      </c>
    </row>
    <row r="31" spans="1:4" x14ac:dyDescent="0.35">
      <c r="A31" s="24" t="s">
        <v>197</v>
      </c>
      <c r="B31" s="25" t="str">
        <f>VLOOKUP(A31,'List Generation'!B:B,1,0)</f>
        <v>NCC</v>
      </c>
      <c r="C31" s="25" t="str">
        <f>VLOOKUP(A31,'CMSInput New'!B:B,1,0)</f>
        <v>NCC</v>
      </c>
      <c r="D31" s="25" t="str">
        <f t="shared" si="0"/>
        <v>'NCC',</v>
      </c>
    </row>
    <row r="32" spans="1:4" x14ac:dyDescent="0.35">
      <c r="A32" s="24" t="s">
        <v>176</v>
      </c>
      <c r="B32" s="25" t="str">
        <f>VLOOKUP(A32,'List Generation'!B:B,1,0)</f>
        <v>NSC</v>
      </c>
      <c r="C32" s="25" t="str">
        <f>VLOOKUP(A32,'CMSInput New'!B:B,1,0)</f>
        <v>NSC</v>
      </c>
      <c r="D32" s="25" t="str">
        <f t="shared" si="0"/>
        <v>'NSC',</v>
      </c>
    </row>
    <row r="33" spans="1:4" x14ac:dyDescent="0.35">
      <c r="A33" s="24" t="s">
        <v>18</v>
      </c>
      <c r="B33" s="25" t="str">
        <f>VLOOKUP(A33,'List Generation'!B:B,1,0)</f>
        <v>RYD</v>
      </c>
      <c r="C33" s="25" t="str">
        <f>VLOOKUP(A33,'CMSInput New'!B:B,1,0)</f>
        <v>RYD</v>
      </c>
      <c r="D33" s="25" t="str">
        <f t="shared" si="0"/>
        <v>'RYD',</v>
      </c>
    </row>
    <row r="34" spans="1:4" x14ac:dyDescent="0.35">
      <c r="A34" s="24" t="s">
        <v>205</v>
      </c>
      <c r="B34" s="25" t="str">
        <f>VLOOKUP(A34,'List Generation'!B:B,1,0)</f>
        <v>SB2</v>
      </c>
      <c r="C34" s="25" t="str">
        <f>VLOOKUP(A34,'CMSInput New'!B:B,1,0)</f>
        <v>SB2</v>
      </c>
      <c r="D34" s="25" t="str">
        <f t="shared" si="0"/>
        <v>'SB2',</v>
      </c>
    </row>
    <row r="35" spans="1:4" x14ac:dyDescent="0.35">
      <c r="A35" s="24" t="s">
        <v>207</v>
      </c>
      <c r="B35" s="25" t="str">
        <f>VLOOKUP(A35,'List Generation'!B:B,1,0)</f>
        <v>SEC</v>
      </c>
      <c r="C35" s="25" t="str">
        <f>VLOOKUP(A35,'CMSInput New'!B:B,1,0)</f>
        <v>SEC</v>
      </c>
      <c r="D35" s="25" t="str">
        <f t="shared" si="0"/>
        <v>'SEC',</v>
      </c>
    </row>
    <row r="36" spans="1:4" x14ac:dyDescent="0.35">
      <c r="A36" s="24" t="s">
        <v>120</v>
      </c>
      <c r="B36" s="25" t="str">
        <f>VLOOKUP(A36,'List Generation'!B:B,1,0)</f>
        <v>SNC</v>
      </c>
      <c r="C36" s="25" t="str">
        <f>VLOOKUP(A36,'CMSInput New'!B:B,1,0)</f>
        <v>SNC</v>
      </c>
      <c r="D36" s="25" t="str">
        <f t="shared" si="0"/>
        <v>'SNC',</v>
      </c>
    </row>
    <row r="37" spans="1:4" x14ac:dyDescent="0.35">
      <c r="A37" s="24" t="s">
        <v>12</v>
      </c>
      <c r="B37" s="25" t="str">
        <f>VLOOKUP(A37,'List Generation'!B:B,1,0)</f>
        <v>WAX</v>
      </c>
      <c r="C37" s="25" t="str">
        <f>VLOOKUP(A37,'CMSInput New'!B:B,1,0)</f>
        <v>WAX</v>
      </c>
      <c r="D37" s="25" t="str">
        <f t="shared" si="0"/>
        <v>'WAX',</v>
      </c>
    </row>
    <row r="38" spans="1:4" x14ac:dyDescent="0.35">
      <c r="A38" s="24" t="s">
        <v>218</v>
      </c>
      <c r="B38" s="25" t="str">
        <f>VLOOKUP(A38,'List Generation'!B:B,1,0)</f>
        <v>WMI</v>
      </c>
      <c r="C38" s="25" t="str">
        <f>VLOOKUP(A38,'CMSInput New'!B:B,1,0)</f>
        <v>WMI</v>
      </c>
      <c r="D38" s="25" t="str">
        <f t="shared" si="0"/>
        <v>'WMI',</v>
      </c>
    </row>
    <row r="39" spans="1:4" x14ac:dyDescent="0.35">
      <c r="A39" s="24" t="s">
        <v>291</v>
      </c>
      <c r="B39" s="25" t="str">
        <f>VLOOKUP(A39,'List Generation'!B:B,1,0)</f>
        <v>WMA</v>
      </c>
      <c r="C39" s="25" t="str">
        <f>VLOOKUP(A39,'CMSInput New'!B:B,1,0)</f>
        <v>WMA</v>
      </c>
      <c r="D39" s="25" t="str">
        <f t="shared" si="0"/>
        <v>'WMA',</v>
      </c>
    </row>
    <row r="40" spans="1:4" x14ac:dyDescent="0.35">
      <c r="A40" s="24" t="s">
        <v>34</v>
      </c>
      <c r="B40" s="25" t="str">
        <f>VLOOKUP(A40,'List Generation'!B:B,1,0)</f>
        <v>KAT</v>
      </c>
      <c r="C40" s="25" t="str">
        <f>VLOOKUP(A40,'CMSInput New'!B:B,1,0)</f>
        <v>KAT</v>
      </c>
      <c r="D40" s="25" t="str">
        <f t="shared" si="0"/>
        <v>'KAT',</v>
      </c>
    </row>
    <row r="41" spans="1:4" x14ac:dyDescent="0.35">
      <c r="A41" s="24" t="s">
        <v>86</v>
      </c>
      <c r="B41" s="25" t="str">
        <f>VLOOKUP(A41,'List Generation'!B:B,1,0)</f>
        <v>PL8</v>
      </c>
      <c r="C41" s="25" t="str">
        <f>VLOOKUP(A41,'CMSInput New'!B:B,1,0)</f>
        <v>PL8</v>
      </c>
      <c r="D41" s="25" t="str">
        <f t="shared" si="0"/>
        <v>'PL8',</v>
      </c>
    </row>
    <row r="42" spans="1:4" x14ac:dyDescent="0.35">
      <c r="A42" s="24" t="s">
        <v>36</v>
      </c>
      <c r="B42" s="25" t="str">
        <f>VLOOKUP(A42,'List Generation'!B:B,1,0)</f>
        <v>TOP</v>
      </c>
      <c r="C42" s="25" t="str">
        <f>VLOOKUP(A42,'CMSInput New'!B:B,1,0)</f>
        <v>TOP</v>
      </c>
      <c r="D42" s="25" t="str">
        <f t="shared" si="0"/>
        <v>'TOP',</v>
      </c>
    </row>
    <row r="43" spans="1:4" x14ac:dyDescent="0.35">
      <c r="A43" s="24" t="s">
        <v>82</v>
      </c>
      <c r="B43" s="25" t="str">
        <f>VLOOKUP(A43,'List Generation'!B:B,1,0)</f>
        <v>WHI</v>
      </c>
      <c r="C43" s="25" t="str">
        <f>VLOOKUP(A43,'CMSInput New'!B:B,1,0)</f>
        <v>WHI</v>
      </c>
      <c r="D43" s="25" t="str">
        <f t="shared" si="0"/>
        <v>'WHI',</v>
      </c>
    </row>
    <row r="44" spans="1:4" x14ac:dyDescent="0.35">
      <c r="A44" s="24" t="s">
        <v>42</v>
      </c>
      <c r="B44" s="25" t="str">
        <f>VLOOKUP(A44,'List Generation'!B:B,1,0)</f>
        <v>WAA</v>
      </c>
      <c r="C44" s="25" t="str">
        <f>VLOOKUP(A44,'CMSInput New'!B:B,1,0)</f>
        <v>WAA</v>
      </c>
      <c r="D44" s="25" t="str">
        <f t="shared" si="0"/>
        <v>'WAA',</v>
      </c>
    </row>
    <row r="45" spans="1:4" x14ac:dyDescent="0.35">
      <c r="A45" s="24" t="s">
        <v>88</v>
      </c>
      <c r="B45" s="25" t="str">
        <f>VLOOKUP(A45,'List Generation'!B:B,1,0)</f>
        <v>WAR</v>
      </c>
      <c r="C45" s="25" t="str">
        <f>VLOOKUP(A45,'CMSInput New'!B:B,1,0)</f>
        <v>WAR</v>
      </c>
      <c r="D45" s="25" t="str">
        <f t="shared" si="0"/>
        <v>'WAR',</v>
      </c>
    </row>
    <row r="46" spans="1:4" x14ac:dyDescent="0.35">
      <c r="A46" s="24" t="s">
        <v>102</v>
      </c>
      <c r="B46" s="25" t="str">
        <f>VLOOKUP(A46,'List Generation'!B:B,1,0)</f>
        <v>FGG</v>
      </c>
      <c r="C46" s="25" t="str">
        <f>VLOOKUP(A46,'CMSInput New'!B:B,1,0)</f>
        <v>FGG</v>
      </c>
      <c r="D46" s="25" t="str">
        <f t="shared" si="0"/>
        <v>'FGG',</v>
      </c>
    </row>
    <row r="47" spans="1:4" x14ac:dyDescent="0.35">
      <c r="A47" s="24" t="s">
        <v>66</v>
      </c>
      <c r="B47" s="25" t="str">
        <f>VLOOKUP(A47,'List Generation'!B:B,1,0)</f>
        <v>FPC</v>
      </c>
      <c r="C47" s="25" t="str">
        <f>VLOOKUP(A47,'CMSInput New'!B:B,1,0)</f>
        <v>FPC</v>
      </c>
      <c r="D47" s="25" t="str">
        <f t="shared" si="0"/>
        <v>'FPC',</v>
      </c>
    </row>
    <row r="48" spans="1:4" x14ac:dyDescent="0.35">
      <c r="A48" s="24" t="s">
        <v>10</v>
      </c>
      <c r="B48" s="25" t="str">
        <f>VLOOKUP(A48,'List Generation'!B:B,1,0)</f>
        <v>GFL</v>
      </c>
      <c r="C48" s="25" t="str">
        <f>VLOOKUP(A48,'CMSInput New'!B:B,1,0)</f>
        <v>GFL</v>
      </c>
      <c r="D48" s="25" t="str">
        <f t="shared" si="0"/>
        <v>'GFL',</v>
      </c>
    </row>
    <row r="49" spans="1:4" x14ac:dyDescent="0.35">
      <c r="A49" s="24" t="s">
        <v>132</v>
      </c>
      <c r="B49" s="25" t="str">
        <f>VLOOKUP(A49,'List Generation'!B:B,1,0)</f>
        <v>GVF</v>
      </c>
      <c r="C49" s="25" t="str">
        <f>VLOOKUP(A49,'CMSInput New'!B:B,1,0)</f>
        <v>GVF</v>
      </c>
      <c r="D49" s="25" t="str">
        <f t="shared" si="0"/>
        <v>'GVF',</v>
      </c>
    </row>
    <row r="50" spans="1:4" x14ac:dyDescent="0.35">
      <c r="A50" s="24" t="s">
        <v>61</v>
      </c>
      <c r="B50" s="25" t="str">
        <f>VLOOKUP(A50,'List Generation'!B:B,1,0)</f>
        <v>PIA</v>
      </c>
      <c r="C50" s="25" t="str">
        <f>VLOOKUP(A50,'CMSInput New'!B:B,1,0)</f>
        <v>PIA</v>
      </c>
      <c r="D50" s="25" t="str">
        <f t="shared" si="0"/>
        <v>'PIA',</v>
      </c>
    </row>
    <row r="51" spans="1:4" x14ac:dyDescent="0.35">
      <c r="A51" s="24" t="s">
        <v>46</v>
      </c>
      <c r="B51" s="25" t="str">
        <f>VLOOKUP(A51,'List Generation'!B:B,1,0)</f>
        <v>LRT</v>
      </c>
      <c r="C51" s="25" t="str">
        <f>VLOOKUP(A51,'CMSInput New'!B:B,1,0)</f>
        <v>LRT</v>
      </c>
      <c r="D51" s="25" t="str">
        <f t="shared" si="0"/>
        <v>'LRT',</v>
      </c>
    </row>
    <row r="52" spans="1:4" x14ac:dyDescent="0.35">
      <c r="A52" s="24" t="s">
        <v>27</v>
      </c>
      <c r="B52" s="25" t="str">
        <f>VLOOKUP(A52,'List Generation'!B:B,1,0)</f>
        <v>LSX</v>
      </c>
      <c r="C52" s="25" t="str">
        <f>VLOOKUP(A52,'CMSInput New'!B:B,1,0)</f>
        <v>LSX</v>
      </c>
      <c r="D52" s="25" t="str">
        <f t="shared" si="0"/>
        <v>'LSX',</v>
      </c>
    </row>
    <row r="53" spans="1:4" x14ac:dyDescent="0.35">
      <c r="A53" s="24" t="s">
        <v>118</v>
      </c>
      <c r="B53" s="25" t="str">
        <f>VLOOKUP(A53,'List Generation'!B:B,1,0)</f>
        <v>MFF</v>
      </c>
      <c r="C53" s="25" t="str">
        <f>VLOOKUP(A53,'CMSInput New'!B:B,1,0)</f>
        <v>MFF</v>
      </c>
      <c r="D53" s="25" t="str">
        <f t="shared" si="0"/>
        <v>'MFF',</v>
      </c>
    </row>
    <row r="54" spans="1:4" x14ac:dyDescent="0.35">
      <c r="A54" s="24" t="s">
        <v>75</v>
      </c>
      <c r="B54" s="25" t="str">
        <f>VLOOKUP(A54,'List Generation'!B:B,1,0)</f>
        <v>PGF</v>
      </c>
      <c r="C54" s="25" t="str">
        <f>VLOOKUP(A54,'CMSInput New'!B:B,1,0)</f>
        <v>PGF</v>
      </c>
      <c r="D54" s="25" t="str">
        <f t="shared" si="0"/>
        <v>'PGF',</v>
      </c>
    </row>
    <row r="55" spans="1:4" x14ac:dyDescent="0.35">
      <c r="A55" s="24" t="s">
        <v>122</v>
      </c>
      <c r="B55" s="25" t="str">
        <f>VLOOKUP(A55,'List Generation'!B:B,1,0)</f>
        <v>PMC</v>
      </c>
      <c r="C55" s="25" t="str">
        <f>VLOOKUP(A55,'CMSInput New'!B:B,1,0)</f>
        <v>PMC</v>
      </c>
      <c r="D55" s="25" t="str">
        <f t="shared" si="0"/>
        <v>'PMC',</v>
      </c>
    </row>
    <row r="56" spans="1:4" x14ac:dyDescent="0.35">
      <c r="A56" s="24" t="s">
        <v>90</v>
      </c>
      <c r="B56" s="25" t="str">
        <f>VLOOKUP(A56,'List Generation'!B:B,1,0)</f>
        <v>VG1</v>
      </c>
      <c r="C56" s="25" t="str">
        <f>VLOOKUP(A56,'CMSInput New'!B:B,1,0)</f>
        <v>VG1</v>
      </c>
      <c r="D56" s="25" t="str">
        <f t="shared" si="0"/>
        <v>'VG1',</v>
      </c>
    </row>
    <row r="57" spans="1:4" x14ac:dyDescent="0.35">
      <c r="A57" s="24" t="s">
        <v>265</v>
      </c>
      <c r="B57" s="25" t="str">
        <f>VLOOKUP(A57,'List Generation'!B:B,1,0)</f>
        <v>WGB</v>
      </c>
      <c r="C57" s="25" t="str">
        <f>VLOOKUP(A57,'CMSInput New'!B:B,1,0)</f>
        <v>WGB</v>
      </c>
      <c r="D57" s="25" t="str">
        <f t="shared" si="0"/>
        <v>'WGB',</v>
      </c>
    </row>
    <row r="58" spans="1:4" x14ac:dyDescent="0.35">
      <c r="A58" s="24" t="s">
        <v>270</v>
      </c>
      <c r="B58" s="25" t="str">
        <f>VLOOKUP(A58,'List Generation'!B:B,1,0)</f>
        <v>8IH</v>
      </c>
      <c r="C58" s="25" t="str">
        <f>VLOOKUP(A58,'CMSInput New'!B:B,1,0)</f>
        <v>8IH</v>
      </c>
      <c r="D58" s="25" t="str">
        <f t="shared" si="0"/>
        <v>'8IH',</v>
      </c>
    </row>
    <row r="59" spans="1:4" x14ac:dyDescent="0.35">
      <c r="A59" s="24" t="s">
        <v>272</v>
      </c>
      <c r="B59" s="25" t="str">
        <f>VLOOKUP(A59,'List Generation'!B:B,1,0)</f>
        <v>RG8</v>
      </c>
      <c r="C59" s="25" t="str">
        <f>VLOOKUP(A59,'CMSInput New'!B:B,1,0)</f>
        <v>RG8</v>
      </c>
      <c r="D59" s="25" t="str">
        <f t="shared" si="0"/>
        <v>'RG8',</v>
      </c>
    </row>
    <row r="60" spans="1:4" x14ac:dyDescent="0.35">
      <c r="A60" s="24" t="s">
        <v>92</v>
      </c>
      <c r="B60" s="25" t="str">
        <f>VLOOKUP(A60,'List Generation'!B:B,1,0)</f>
        <v>PAI</v>
      </c>
      <c r="C60" s="25" t="str">
        <f>VLOOKUP(A60,'CMSInput New'!B:B,1,0)</f>
        <v>PAI</v>
      </c>
      <c r="D60" s="25" t="str">
        <f t="shared" si="0"/>
        <v>'PAI',</v>
      </c>
    </row>
    <row r="61" spans="1:4" x14ac:dyDescent="0.35">
      <c r="A61" s="24" t="s">
        <v>72</v>
      </c>
      <c r="B61" s="25" t="str">
        <f>VLOOKUP(A61,'List Generation'!B:B,1,0)</f>
        <v>AIQ</v>
      </c>
      <c r="C61" s="25" t="str">
        <f>VLOOKUP(A61,'CMSInput New'!B:B,1,0)</f>
        <v>AIQ</v>
      </c>
      <c r="D61" s="25" t="str">
        <f t="shared" si="0"/>
        <v>'AIQ',</v>
      </c>
    </row>
    <row r="62" spans="1:4" x14ac:dyDescent="0.35">
      <c r="A62" s="24" t="s">
        <v>124</v>
      </c>
      <c r="B62" s="25" t="str">
        <f>VLOOKUP(A62,'List Generation'!B:B,1,0)</f>
        <v>BHD</v>
      </c>
      <c r="C62" s="25" t="str">
        <f>VLOOKUP(A62,'CMSInput New'!B:B,1,0)</f>
        <v>BHD</v>
      </c>
      <c r="D62" s="25" t="str">
        <f t="shared" si="0"/>
        <v>'BHD',</v>
      </c>
    </row>
    <row r="63" spans="1:4" x14ac:dyDescent="0.35">
      <c r="A63" s="24" t="s">
        <v>58</v>
      </c>
      <c r="B63" s="25" t="str">
        <f>VLOOKUP(A63,'List Generation'!B:B,1,0)</f>
        <v>CD1</v>
      </c>
      <c r="C63" s="25" t="str">
        <f>VLOOKUP(A63,'CMSInput New'!B:B,1,0)</f>
        <v>CD1</v>
      </c>
      <c r="D63" s="25" t="str">
        <f t="shared" si="0"/>
        <v>'CD1',</v>
      </c>
    </row>
    <row r="64" spans="1:4" x14ac:dyDescent="0.35">
      <c r="A64" s="24" t="s">
        <v>227</v>
      </c>
      <c r="B64" s="25" t="str">
        <f>VLOOKUP(A64,'List Generation'!B:B,1,0)</f>
        <v>CD2</v>
      </c>
      <c r="C64" s="25" t="str">
        <f>VLOOKUP(A64,'CMSInput New'!B:B,1,0)</f>
        <v>CD2</v>
      </c>
      <c r="D64" s="25" t="str">
        <f t="shared" si="0"/>
        <v>'CD2',</v>
      </c>
    </row>
    <row r="65" spans="1:4" x14ac:dyDescent="0.35">
      <c r="A65" s="24" t="s">
        <v>229</v>
      </c>
      <c r="B65" s="25" t="str">
        <f>VLOOKUP(A65,'List Generation'!B:B,1,0)</f>
        <v>CD3</v>
      </c>
      <c r="C65" s="25" t="str">
        <f>VLOOKUP(A65,'CMSInput New'!B:B,1,0)</f>
        <v>CD3</v>
      </c>
      <c r="D65" s="25" t="str">
        <f t="shared" si="0"/>
        <v>'CD3',</v>
      </c>
    </row>
    <row r="66" spans="1:4" x14ac:dyDescent="0.35">
      <c r="A66" s="24" t="s">
        <v>231</v>
      </c>
      <c r="B66" s="25" t="str">
        <f>VLOOKUP(A66,'List Generation'!B:B,1,0)</f>
        <v>CDO</v>
      </c>
      <c r="C66" s="25" t="str">
        <f>VLOOKUP(A66,'CMSInput New'!B:B,1,0)</f>
        <v>CDO</v>
      </c>
      <c r="D66" s="25" t="str">
        <f t="shared" si="0"/>
        <v>'CDO',</v>
      </c>
    </row>
    <row r="67" spans="1:4" x14ac:dyDescent="0.35">
      <c r="A67" s="24" t="s">
        <v>56</v>
      </c>
      <c r="B67" s="25" t="str">
        <f>VLOOKUP(A67,'List Generation'!B:B,1,0)</f>
        <v>HM1</v>
      </c>
      <c r="C67" s="25" t="str">
        <f>VLOOKUP(A67,'CMSInput New'!B:B,1,0)</f>
        <v>HM1</v>
      </c>
      <c r="D67" s="25" t="str">
        <f t="shared" ref="D67:D87" si="1">_xlfn.CONCAT("'",A67,"'",",")</f>
        <v>'HM1',</v>
      </c>
    </row>
    <row r="68" spans="1:4" x14ac:dyDescent="0.35">
      <c r="A68" s="24" t="s">
        <v>136</v>
      </c>
      <c r="B68" s="25" t="str">
        <f>VLOOKUP(A68,'List Generation'!B:B,1,0)</f>
        <v>LSF</v>
      </c>
      <c r="C68" s="25" t="str">
        <f>VLOOKUP(A68,'CMSInput New'!B:B,1,0)</f>
        <v>LSF</v>
      </c>
      <c r="D68" s="25" t="str">
        <f t="shared" si="1"/>
        <v>'LSF',</v>
      </c>
    </row>
    <row r="69" spans="1:4" x14ac:dyDescent="0.35">
      <c r="A69" s="24" t="s">
        <v>40</v>
      </c>
      <c r="B69" s="25" t="str">
        <f>VLOOKUP(A69,'List Generation'!B:B,1,0)</f>
        <v>MEC</v>
      </c>
      <c r="C69" s="25" t="str">
        <f>VLOOKUP(A69,'CMSInput New'!B:B,1,0)</f>
        <v>MEC</v>
      </c>
      <c r="D69" s="25" t="str">
        <f t="shared" si="1"/>
        <v>'MEC',</v>
      </c>
    </row>
    <row r="70" spans="1:4" x14ac:dyDescent="0.35">
      <c r="A70" s="24" t="s">
        <v>220</v>
      </c>
      <c r="B70" s="25" t="str">
        <f>VLOOKUP(A70,'List Generation'!B:B,1,0)</f>
        <v>UWC</v>
      </c>
      <c r="C70" s="25" t="str">
        <f>VLOOKUP(A70,'CMSInput New'!B:B,1,0)</f>
        <v>UWC</v>
      </c>
      <c r="D70" s="25" t="str">
        <f t="shared" si="1"/>
        <v>'UWC',</v>
      </c>
    </row>
    <row r="71" spans="1:4" x14ac:dyDescent="0.35">
      <c r="A71" s="24" t="s">
        <v>247</v>
      </c>
      <c r="B71" s="25" t="str">
        <f>VLOOKUP(A71,'List Generation'!B:B,1,0)</f>
        <v>PE1</v>
      </c>
      <c r="C71" s="25" t="str">
        <f>VLOOKUP(A71,'CMSInput New'!B:B,1,0)</f>
        <v>PE1</v>
      </c>
      <c r="D71" s="25" t="str">
        <f t="shared" si="1"/>
        <v>'PE1',</v>
      </c>
    </row>
    <row r="72" spans="1:4" x14ac:dyDescent="0.35">
      <c r="A72" s="24" t="s">
        <v>110</v>
      </c>
      <c r="B72" s="25" t="str">
        <f>VLOOKUP(A72,'List Generation'!B:B,1,0)</f>
        <v>RF1</v>
      </c>
      <c r="C72" s="25" t="str">
        <f>VLOOKUP(A72,'CMSInput New'!B:B,1,0)</f>
        <v>RF1</v>
      </c>
      <c r="D72" s="25" t="str">
        <f t="shared" si="1"/>
        <v>'RF1',</v>
      </c>
    </row>
    <row r="73" spans="1:4" x14ac:dyDescent="0.35">
      <c r="A73" s="24" t="s">
        <v>258</v>
      </c>
      <c r="B73" s="25" t="str">
        <f>VLOOKUP(A73,'List Generation'!B:B,1,0)</f>
        <v>TEK</v>
      </c>
      <c r="C73" s="25" t="str">
        <f>VLOOKUP(A73,'CMSInput New'!B:B,1,0)</f>
        <v>TEK</v>
      </c>
      <c r="D73" s="25" t="str">
        <f t="shared" si="1"/>
        <v>'TEK',</v>
      </c>
    </row>
    <row r="74" spans="1:4" x14ac:dyDescent="0.35">
      <c r="A74" s="24" t="s">
        <v>68</v>
      </c>
      <c r="B74" s="25" t="str">
        <f>VLOOKUP(A74,'List Generation'!B:B,1,0)</f>
        <v>TGF</v>
      </c>
      <c r="C74" s="25" t="str">
        <f>VLOOKUP(A74,'CMSInput New'!B:B,1,0)</f>
        <v>TGF</v>
      </c>
      <c r="D74" s="25" t="str">
        <f t="shared" si="1"/>
        <v>'TGF',</v>
      </c>
    </row>
    <row r="75" spans="1:4" x14ac:dyDescent="0.35">
      <c r="A75" s="24" t="s">
        <v>260</v>
      </c>
      <c r="B75" s="25" t="str">
        <f>VLOOKUP(A75,'List Generation'!B:B,1,0)</f>
        <v>TVL</v>
      </c>
      <c r="C75" s="25" t="str">
        <f>VLOOKUP(A75,'CMSInput New'!B:B,1,0)</f>
        <v>TVL</v>
      </c>
      <c r="D75" s="25" t="str">
        <f t="shared" si="1"/>
        <v>'TVL',</v>
      </c>
    </row>
    <row r="76" spans="1:4" x14ac:dyDescent="0.35">
      <c r="A76" s="24" t="s">
        <v>79</v>
      </c>
      <c r="B76" s="25" t="str">
        <f>VLOOKUP(A76,'List Generation'!B:B,1,0)</f>
        <v>WQG</v>
      </c>
      <c r="C76" s="25" t="str">
        <f>VLOOKUP(A76,'CMSInput New'!B:B,1,0)</f>
        <v>WQG</v>
      </c>
      <c r="D76" s="25" t="str">
        <f t="shared" si="1"/>
        <v>'WQG',</v>
      </c>
    </row>
    <row r="77" spans="1:4" x14ac:dyDescent="0.35">
      <c r="A77" s="24" t="s">
        <v>23</v>
      </c>
      <c r="B77" s="25" t="str">
        <f>VLOOKUP(A77,'List Generation'!B:B,1,0)</f>
        <v>ALI</v>
      </c>
      <c r="C77" s="25" t="str">
        <f>VLOOKUP(A77,'CMSInput New'!B:B,1,0)</f>
        <v>ALI</v>
      </c>
      <c r="D77" s="25" t="str">
        <f t="shared" si="1"/>
        <v>'ALI',</v>
      </c>
    </row>
    <row r="78" spans="1:4" x14ac:dyDescent="0.35">
      <c r="A78" s="24" t="s">
        <v>98</v>
      </c>
      <c r="B78" s="25" t="str">
        <f>VLOOKUP(A78,'List Generation'!B:B,1,0)</f>
        <v>MRE</v>
      </c>
      <c r="C78" s="25" t="str">
        <f>VLOOKUP(A78,'CMSInput New'!B:B,1,0)</f>
        <v>MRE</v>
      </c>
      <c r="D78" s="25" t="str">
        <f t="shared" si="1"/>
        <v>'MRE',</v>
      </c>
    </row>
    <row r="79" spans="1:4" x14ac:dyDescent="0.35">
      <c r="A79" s="24" t="s">
        <v>52</v>
      </c>
      <c r="B79" s="25" t="str">
        <f>VLOOKUP(A79,'List Generation'!B:B,1,0)</f>
        <v>FPP</v>
      </c>
      <c r="C79" s="25" t="str">
        <f>VLOOKUP(A79,'CMSInput New'!B:B,1,0)</f>
        <v>FPP</v>
      </c>
      <c r="D79" s="25" t="str">
        <f t="shared" si="1"/>
        <v>'FPP',</v>
      </c>
    </row>
    <row r="80" spans="1:4" x14ac:dyDescent="0.35">
      <c r="A80" s="24" t="s">
        <v>38</v>
      </c>
      <c r="B80" s="25" t="str">
        <f>VLOOKUP(A80,'List Generation'!B:B,1,0)</f>
        <v>KKC</v>
      </c>
      <c r="C80" s="25" t="str">
        <f>VLOOKUP(A80,'CMSInput New'!B:B,1,0)</f>
        <v>KKC</v>
      </c>
      <c r="D80" s="25" t="str">
        <f t="shared" si="1"/>
        <v>'KKC',</v>
      </c>
    </row>
    <row r="81" spans="1:4" x14ac:dyDescent="0.35">
      <c r="A81" s="24" t="s">
        <v>48</v>
      </c>
      <c r="B81" s="25" t="str">
        <f>VLOOKUP(A81,'List Generation'!B:B,1,0)</f>
        <v>PCI</v>
      </c>
      <c r="C81" s="25" t="str">
        <f>VLOOKUP(A81,'CMSInput New'!B:B,1,0)</f>
        <v>PCI</v>
      </c>
      <c r="D81" s="25" t="str">
        <f t="shared" si="1"/>
        <v>'PCI',</v>
      </c>
    </row>
    <row r="82" spans="1:4" x14ac:dyDescent="0.35">
      <c r="A82" s="24" t="s">
        <v>287</v>
      </c>
      <c r="B82" s="25" t="str">
        <f>VLOOKUP(A82,'List Generation'!B:B,1,0)</f>
        <v>PCX</v>
      </c>
      <c r="C82" s="25" t="str">
        <f>VLOOKUP(A82,'CMSInput New'!B:B,1,0)</f>
        <v>PCX</v>
      </c>
      <c r="D82" s="25" t="str">
        <f t="shared" si="1"/>
        <v>'PCX',</v>
      </c>
    </row>
    <row r="83" spans="1:4" x14ac:dyDescent="0.35">
      <c r="A83" s="24" t="s">
        <v>54</v>
      </c>
      <c r="B83" s="25" t="str">
        <f>VLOOKUP(A83,'List Generation'!B:B,1,0)</f>
        <v>GCI</v>
      </c>
      <c r="C83" s="25" t="str">
        <f>VLOOKUP(A83,'CMSInput New'!B:B,1,0)</f>
        <v>GCI</v>
      </c>
      <c r="D83" s="25" t="str">
        <f t="shared" si="1"/>
        <v>'GCI',</v>
      </c>
    </row>
    <row r="84" spans="1:4" x14ac:dyDescent="0.35">
      <c r="A84" s="24" t="s">
        <v>104</v>
      </c>
      <c r="B84" s="25" t="str">
        <f>VLOOKUP(A84,'List Generation'!B:B,1,0)</f>
        <v>MOT</v>
      </c>
      <c r="C84" s="25" t="str">
        <f>VLOOKUP(A84,'CMSInput New'!B:B,1,0)</f>
        <v>MOT</v>
      </c>
      <c r="D84" s="25" t="str">
        <f t="shared" si="1"/>
        <v>'MOT',</v>
      </c>
    </row>
    <row r="85" spans="1:4" x14ac:dyDescent="0.35">
      <c r="A85" s="24" t="s">
        <v>138</v>
      </c>
      <c r="B85" s="25" t="str">
        <f>VLOOKUP(A85,'List Generation'!B:B,1,0)</f>
        <v>MXT</v>
      </c>
      <c r="C85" s="25" t="str">
        <f>VLOOKUP(A85,'CMSInput New'!B:B,1,0)</f>
        <v>MXT</v>
      </c>
      <c r="D85" s="25" t="str">
        <f t="shared" si="1"/>
        <v>'MXT',</v>
      </c>
    </row>
    <row r="86" spans="1:4" x14ac:dyDescent="0.35">
      <c r="A86" s="24" t="s">
        <v>130</v>
      </c>
      <c r="B86" s="25" t="str">
        <f>VLOOKUP(A86,'List Generation'!B:B,1,0)</f>
        <v>QRI</v>
      </c>
      <c r="C86" s="25" t="str">
        <f>VLOOKUP(A86,'CMSInput New'!B:B,1,0)</f>
        <v>QRI</v>
      </c>
      <c r="D86" s="25" t="str">
        <f t="shared" si="1"/>
        <v>'QRI',</v>
      </c>
    </row>
    <row r="87" spans="1:4" x14ac:dyDescent="0.35">
      <c r="A87" s="24" t="s">
        <v>297</v>
      </c>
      <c r="B87" s="25" t="str">
        <f>VLOOKUP(A87,'List Generation'!B:B,1,0)</f>
        <v>TCF</v>
      </c>
      <c r="C87" s="25" t="str">
        <f>VLOOKUP(A87,'CMSInput New'!B:B,1,0)</f>
        <v>TCF</v>
      </c>
      <c r="D87" s="25" t="str">
        <f t="shared" si="1"/>
        <v>'TCF',</v>
      </c>
    </row>
    <row r="119" spans="1:1" x14ac:dyDescent="0.35">
      <c r="A119" s="19"/>
    </row>
    <row r="120" spans="1:1" x14ac:dyDescent="0.35">
      <c r="A120" s="19"/>
    </row>
    <row r="121" spans="1:1" x14ac:dyDescent="0.35">
      <c r="A121" s="19"/>
    </row>
    <row r="122" spans="1:1" x14ac:dyDescent="0.35">
      <c r="A122" s="19"/>
    </row>
    <row r="128" spans="1:1" x14ac:dyDescent="0.35">
      <c r="A128" s="21"/>
    </row>
    <row r="129" spans="1:1" x14ac:dyDescent="0.35">
      <c r="A129" s="21"/>
    </row>
    <row r="136" spans="1:1" x14ac:dyDescent="0.35">
      <c r="A136" s="21"/>
    </row>
    <row r="137" spans="1:1" x14ac:dyDescent="0.35">
      <c r="A137" s="21"/>
    </row>
    <row r="144" spans="1:1" x14ac:dyDescent="0.35">
      <c r="A144" s="21"/>
    </row>
    <row r="145" spans="1:1" x14ac:dyDescent="0.35">
      <c r="A145" s="21"/>
    </row>
    <row r="151" spans="1:1" x14ac:dyDescent="0.35">
      <c r="A151" s="21"/>
    </row>
    <row r="152" spans="1:1" x14ac:dyDescent="0.35">
      <c r="A152" s="21"/>
    </row>
    <row r="159" spans="1:1" x14ac:dyDescent="0.35">
      <c r="A159" s="21"/>
    </row>
    <row r="160" spans="1:1" x14ac:dyDescent="0.35">
      <c r="A160" s="2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65F44-7BD3-4DC5-AA8F-DECBA5D6F0B1}">
  <dimension ref="A1:K89"/>
  <sheetViews>
    <sheetView zoomScale="130" zoomScaleNormal="130" workbookViewId="0">
      <selection activeCell="G89" sqref="G89"/>
    </sheetView>
  </sheetViews>
  <sheetFormatPr defaultRowHeight="14.5" x14ac:dyDescent="0.35"/>
  <cols>
    <col min="1" max="1" width="12.81640625" bestFit="1" customWidth="1"/>
    <col min="2" max="2" width="13.90625" bestFit="1" customWidth="1"/>
    <col min="3" max="3" width="10.81640625" bestFit="1" customWidth="1"/>
    <col min="4" max="4" width="23.26953125" bestFit="1" customWidth="1"/>
    <col min="5" max="5" width="17.90625" bestFit="1" customWidth="1"/>
    <col min="6" max="6" width="21.81640625" bestFit="1" customWidth="1"/>
    <col min="7" max="7" width="18.90625" bestFit="1" customWidth="1"/>
    <col min="8" max="8" width="23.453125" bestFit="1" customWidth="1"/>
    <col min="9" max="9" width="65.81640625" bestFit="1" customWidth="1"/>
  </cols>
  <sheetData>
    <row r="1" spans="1:9" x14ac:dyDescent="0.35">
      <c r="A1" s="28" t="s">
        <v>0</v>
      </c>
      <c r="B1" s="28" t="s">
        <v>1</v>
      </c>
      <c r="C1" s="28" t="s">
        <v>2</v>
      </c>
      <c r="D1" s="28" t="s">
        <v>3</v>
      </c>
      <c r="E1" s="28" t="s">
        <v>4</v>
      </c>
      <c r="F1" s="28" t="s">
        <v>5</v>
      </c>
      <c r="G1" s="28" t="s">
        <v>6</v>
      </c>
      <c r="H1" s="28" t="s">
        <v>7</v>
      </c>
      <c r="I1" s="28" t="s">
        <v>8</v>
      </c>
    </row>
    <row r="2" spans="1:9" x14ac:dyDescent="0.35">
      <c r="A2" s="25" t="s">
        <v>9</v>
      </c>
      <c r="B2" s="25" t="s">
        <v>10</v>
      </c>
      <c r="C2" s="27">
        <v>45688</v>
      </c>
      <c r="D2" s="25">
        <v>3.76</v>
      </c>
      <c r="E2" s="25">
        <v>5.3940000000000001</v>
      </c>
      <c r="F2" s="25">
        <v>-30.29</v>
      </c>
      <c r="G2" s="25">
        <v>4.2210000000000001</v>
      </c>
      <c r="H2" s="25">
        <v>-10.921580000000001</v>
      </c>
      <c r="I2" s="25"/>
    </row>
    <row r="3" spans="1:9" x14ac:dyDescent="0.35">
      <c r="A3" s="25" t="s">
        <v>11</v>
      </c>
      <c r="B3" s="25" t="s">
        <v>12</v>
      </c>
      <c r="C3" s="27">
        <v>45688</v>
      </c>
      <c r="D3" s="25">
        <v>1.1599999999999999</v>
      </c>
      <c r="E3" s="25">
        <v>1.1859999999999999</v>
      </c>
      <c r="F3" s="25">
        <v>-2.19</v>
      </c>
      <c r="G3" s="25">
        <v>1.1859999999999999</v>
      </c>
      <c r="H3" s="25">
        <v>-2.19224</v>
      </c>
      <c r="I3" s="25"/>
    </row>
    <row r="4" spans="1:9" x14ac:dyDescent="0.35">
      <c r="A4" s="25" t="s">
        <v>13</v>
      </c>
      <c r="B4" s="25" t="s">
        <v>14</v>
      </c>
      <c r="C4" s="27">
        <v>45688</v>
      </c>
      <c r="D4" s="25">
        <v>3.37</v>
      </c>
      <c r="E4" s="25">
        <v>3.47</v>
      </c>
      <c r="F4" s="25">
        <v>-2.88</v>
      </c>
      <c r="G4">
        <v>3.03</v>
      </c>
      <c r="H4" s="25">
        <v>-0.69350000000000001</v>
      </c>
      <c r="I4" s="25" t="s">
        <v>315</v>
      </c>
    </row>
    <row r="5" spans="1:9" x14ac:dyDescent="0.35">
      <c r="A5" s="25" t="s">
        <v>15</v>
      </c>
      <c r="B5" s="25" t="s">
        <v>16</v>
      </c>
      <c r="C5" s="27">
        <v>45688</v>
      </c>
      <c r="D5" s="25">
        <v>1.1599999999999999</v>
      </c>
      <c r="E5" s="25">
        <v>1.37</v>
      </c>
      <c r="F5" s="25">
        <v>-15.33</v>
      </c>
      <c r="G5" s="25">
        <v>1.21</v>
      </c>
      <c r="H5" s="25">
        <v>-4.1322299999999998</v>
      </c>
      <c r="I5" s="25"/>
    </row>
    <row r="6" spans="1:9" x14ac:dyDescent="0.35">
      <c r="A6" s="25" t="s">
        <v>17</v>
      </c>
      <c r="B6" s="25" t="s">
        <v>18</v>
      </c>
      <c r="C6" s="27">
        <v>45688</v>
      </c>
      <c r="D6" s="25">
        <v>1.2949999999999999</v>
      </c>
      <c r="E6" s="25">
        <v>1.5511999999999999</v>
      </c>
      <c r="F6" s="25">
        <v>-16.52</v>
      </c>
      <c r="G6" s="25">
        <v>1.5041</v>
      </c>
      <c r="H6" s="25">
        <v>-13.901999999999999</v>
      </c>
      <c r="I6" s="25"/>
    </row>
    <row r="7" spans="1:9" x14ac:dyDescent="0.35">
      <c r="A7" s="25" t="s">
        <v>19</v>
      </c>
      <c r="B7" s="25" t="s">
        <v>20</v>
      </c>
      <c r="C7" s="27">
        <v>45688</v>
      </c>
      <c r="D7" s="25">
        <v>1.35</v>
      </c>
      <c r="E7" s="25">
        <v>1.4556</v>
      </c>
      <c r="F7" s="25" t="s">
        <v>21</v>
      </c>
      <c r="G7" s="25" t="s">
        <v>21</v>
      </c>
      <c r="H7" s="25" t="s">
        <v>21</v>
      </c>
      <c r="I7" s="25" t="s">
        <v>316</v>
      </c>
    </row>
    <row r="8" spans="1:9" x14ac:dyDescent="0.35">
      <c r="A8" s="25" t="s">
        <v>22</v>
      </c>
      <c r="B8" s="25" t="s">
        <v>23</v>
      </c>
      <c r="C8" s="27">
        <v>45688</v>
      </c>
      <c r="D8" s="25">
        <v>2.34</v>
      </c>
      <c r="E8" s="25">
        <v>2.64</v>
      </c>
      <c r="F8" s="25">
        <v>-11.36</v>
      </c>
      <c r="G8" s="25">
        <v>2.57</v>
      </c>
      <c r="H8" s="25">
        <v>-11.938739999999999</v>
      </c>
      <c r="I8" s="25"/>
    </row>
    <row r="9" spans="1:9" x14ac:dyDescent="0.35">
      <c r="A9" s="25" t="s">
        <v>24</v>
      </c>
      <c r="B9" s="25" t="s">
        <v>25</v>
      </c>
      <c r="C9" s="27">
        <v>45688</v>
      </c>
      <c r="D9" s="25">
        <v>1.6</v>
      </c>
      <c r="E9" s="25">
        <v>1.6525000000000001</v>
      </c>
      <c r="F9" s="25">
        <v>-3.18</v>
      </c>
      <c r="G9" s="25">
        <v>1.6525000000000001</v>
      </c>
      <c r="H9" s="25">
        <v>-3.177</v>
      </c>
      <c r="I9" s="25"/>
    </row>
    <row r="10" spans="1:9" x14ac:dyDescent="0.35">
      <c r="A10" s="25" t="s">
        <v>26</v>
      </c>
      <c r="B10" s="25" t="s">
        <v>27</v>
      </c>
      <c r="C10" s="27">
        <v>45688</v>
      </c>
      <c r="D10" s="25" t="s">
        <v>21</v>
      </c>
      <c r="E10" s="25">
        <v>0.76300000000000001</v>
      </c>
      <c r="F10" s="25">
        <v>-27.92</v>
      </c>
      <c r="G10" s="25">
        <v>0.747</v>
      </c>
      <c r="H10" s="25">
        <v>-26.372160000000001</v>
      </c>
      <c r="I10" s="25"/>
    </row>
    <row r="11" spans="1:9" x14ac:dyDescent="0.35">
      <c r="A11" s="25" t="s">
        <v>29</v>
      </c>
      <c r="B11" s="25" t="s">
        <v>30</v>
      </c>
      <c r="C11" s="27">
        <v>45688</v>
      </c>
      <c r="D11" s="25">
        <v>1.24</v>
      </c>
      <c r="E11" s="25">
        <v>1.2889999999999999</v>
      </c>
      <c r="F11" s="25">
        <v>-3.8</v>
      </c>
      <c r="G11" s="25">
        <v>1.26</v>
      </c>
      <c r="H11" s="25">
        <v>-3.5543300000000002</v>
      </c>
      <c r="I11" s="25"/>
    </row>
    <row r="12" spans="1:9" x14ac:dyDescent="0.35">
      <c r="A12" s="25" t="s">
        <v>31</v>
      </c>
      <c r="B12" s="25" t="s">
        <v>32</v>
      </c>
      <c r="C12" s="27">
        <v>45688</v>
      </c>
      <c r="D12" s="25">
        <v>3.12</v>
      </c>
      <c r="E12" s="25">
        <v>3.38</v>
      </c>
      <c r="F12" s="25">
        <v>-7.69</v>
      </c>
      <c r="G12" s="25">
        <v>3.31</v>
      </c>
      <c r="H12" s="25">
        <v>-6.0565699999999998</v>
      </c>
      <c r="I12" s="25"/>
    </row>
    <row r="13" spans="1:9" x14ac:dyDescent="0.35">
      <c r="A13" s="25" t="s">
        <v>33</v>
      </c>
      <c r="B13" s="25" t="s">
        <v>34</v>
      </c>
      <c r="C13" s="27">
        <v>45688</v>
      </c>
      <c r="D13" s="25">
        <v>1.2350000000000001</v>
      </c>
      <c r="E13" s="25">
        <v>1.3979999999999999</v>
      </c>
      <c r="F13" s="25">
        <v>-11.66</v>
      </c>
      <c r="G13" s="25">
        <v>1.3520000000000001</v>
      </c>
      <c r="H13" s="25">
        <v>-8.6538500000000003</v>
      </c>
      <c r="I13" s="25"/>
    </row>
    <row r="14" spans="1:9" x14ac:dyDescent="0.35">
      <c r="A14" s="25" t="s">
        <v>35</v>
      </c>
      <c r="B14" s="25" t="s">
        <v>36</v>
      </c>
      <c r="C14" s="27">
        <v>45688</v>
      </c>
      <c r="D14" s="25">
        <v>0.66</v>
      </c>
      <c r="E14" s="25">
        <v>0.91</v>
      </c>
      <c r="F14" s="25">
        <v>-27.47</v>
      </c>
      <c r="G14" s="25">
        <v>0.84</v>
      </c>
      <c r="H14" s="25">
        <v>-21.428570000000001</v>
      </c>
      <c r="I14" s="25"/>
    </row>
    <row r="15" spans="1:9" x14ac:dyDescent="0.35">
      <c r="A15" s="25" t="s">
        <v>37</v>
      </c>
      <c r="B15" s="25" t="s">
        <v>38</v>
      </c>
      <c r="C15" s="27">
        <v>45688</v>
      </c>
      <c r="D15" s="25">
        <v>2.34</v>
      </c>
      <c r="E15">
        <v>2.4597000000000002</v>
      </c>
      <c r="F15" s="25" t="s">
        <v>21</v>
      </c>
      <c r="G15">
        <v>2.4597000000000002</v>
      </c>
      <c r="H15" s="25" t="s">
        <v>21</v>
      </c>
      <c r="I15" s="25" t="s">
        <v>317</v>
      </c>
    </row>
    <row r="16" spans="1:9" x14ac:dyDescent="0.35">
      <c r="A16" s="25" t="s">
        <v>39</v>
      </c>
      <c r="B16" s="25" t="s">
        <v>40</v>
      </c>
      <c r="C16" s="27">
        <v>45688</v>
      </c>
      <c r="D16" s="25">
        <v>1.0649999999999999</v>
      </c>
      <c r="E16" s="25">
        <v>1.2074</v>
      </c>
      <c r="F16" s="25">
        <v>-11.79</v>
      </c>
      <c r="G16" s="25">
        <v>1.1734</v>
      </c>
      <c r="H16" s="25">
        <v>-11.35711</v>
      </c>
      <c r="I16" s="25"/>
    </row>
    <row r="17" spans="1:9" x14ac:dyDescent="0.35">
      <c r="A17" s="25" t="s">
        <v>41</v>
      </c>
      <c r="B17" s="25" t="s">
        <v>42</v>
      </c>
      <c r="C17" s="27">
        <v>45688</v>
      </c>
      <c r="D17" s="25">
        <v>0.85</v>
      </c>
      <c r="E17" s="25">
        <v>0.85609999999999997</v>
      </c>
      <c r="F17" s="25">
        <v>-0.71</v>
      </c>
      <c r="G17" s="25">
        <v>0.85609999999999997</v>
      </c>
      <c r="H17" s="25">
        <v>-0.71253</v>
      </c>
      <c r="I17" s="25"/>
    </row>
    <row r="18" spans="1:9" x14ac:dyDescent="0.35">
      <c r="A18" s="25" t="s">
        <v>43</v>
      </c>
      <c r="B18" s="25" t="s">
        <v>44</v>
      </c>
      <c r="C18" s="27">
        <v>45688</v>
      </c>
      <c r="D18" s="25">
        <v>1.6E-2</v>
      </c>
      <c r="E18" s="25">
        <v>6.1999999999999998E-3</v>
      </c>
      <c r="F18" s="25">
        <v>158.06</v>
      </c>
      <c r="G18" s="25">
        <v>6.1999999999999998E-3</v>
      </c>
      <c r="H18" s="25">
        <v>158.06451000000001</v>
      </c>
      <c r="I18" s="25"/>
    </row>
    <row r="19" spans="1:9" x14ac:dyDescent="0.35">
      <c r="A19" s="25" t="s">
        <v>45</v>
      </c>
      <c r="B19" s="25" t="s">
        <v>46</v>
      </c>
      <c r="C19" s="27">
        <v>45688</v>
      </c>
      <c r="D19" s="25">
        <v>1.095</v>
      </c>
      <c r="E19" s="25">
        <v>1.3337000000000001</v>
      </c>
      <c r="F19" s="25">
        <v>-17.899999999999999</v>
      </c>
      <c r="G19" s="25">
        <v>1.3337000000000001</v>
      </c>
      <c r="H19" s="25">
        <v>-17.237860000000001</v>
      </c>
      <c r="I19" s="25"/>
    </row>
    <row r="20" spans="1:9" x14ac:dyDescent="0.35">
      <c r="A20" s="25" t="s">
        <v>47</v>
      </c>
      <c r="B20" s="25" t="s">
        <v>48</v>
      </c>
      <c r="C20" s="27">
        <v>45688</v>
      </c>
      <c r="D20" s="25">
        <v>1.1850000000000001</v>
      </c>
      <c r="E20" s="25">
        <v>1.1000000000000001</v>
      </c>
      <c r="F20" s="25">
        <v>7.73</v>
      </c>
      <c r="G20" s="25">
        <v>1.1000000000000001</v>
      </c>
      <c r="H20" s="25">
        <v>6.4567800000000002</v>
      </c>
      <c r="I20" s="25"/>
    </row>
    <row r="21" spans="1:9" x14ac:dyDescent="0.35">
      <c r="A21" s="25" t="s">
        <v>49</v>
      </c>
      <c r="B21" s="25" t="s">
        <v>50</v>
      </c>
      <c r="C21" s="27">
        <v>45688</v>
      </c>
      <c r="D21" s="25" t="s">
        <v>21</v>
      </c>
      <c r="E21" s="25">
        <v>0.89700000000000002</v>
      </c>
      <c r="F21" s="25">
        <v>11.48</v>
      </c>
      <c r="G21" s="25">
        <v>0.93100000000000005</v>
      </c>
      <c r="H21" s="25" t="s">
        <v>21</v>
      </c>
      <c r="I21" s="25"/>
    </row>
    <row r="22" spans="1:9" x14ac:dyDescent="0.35">
      <c r="A22" s="25" t="s">
        <v>51</v>
      </c>
      <c r="B22" s="25" t="s">
        <v>52</v>
      </c>
      <c r="C22" s="27">
        <v>45688</v>
      </c>
      <c r="D22" s="25">
        <v>0.87</v>
      </c>
      <c r="E22" s="25">
        <v>0.94599999999999995</v>
      </c>
      <c r="F22" s="25">
        <v>-8.0299999999999994</v>
      </c>
      <c r="G22" s="25">
        <v>0.94599999999999995</v>
      </c>
      <c r="H22" s="25">
        <v>-8.03383</v>
      </c>
      <c r="I22" s="25"/>
    </row>
    <row r="23" spans="1:9" x14ac:dyDescent="0.35">
      <c r="A23" s="25" t="s">
        <v>53</v>
      </c>
      <c r="B23" s="25" t="s">
        <v>54</v>
      </c>
      <c r="C23" s="27">
        <v>45688</v>
      </c>
      <c r="D23" s="25">
        <v>2.04</v>
      </c>
      <c r="E23" s="25">
        <v>2.0099</v>
      </c>
      <c r="F23" s="25">
        <v>1.5</v>
      </c>
      <c r="G23" s="25">
        <v>2.0099</v>
      </c>
      <c r="H23" s="25">
        <v>1.8388899999999999</v>
      </c>
      <c r="I23" s="25"/>
    </row>
    <row r="24" spans="1:9" x14ac:dyDescent="0.35">
      <c r="A24" s="25" t="s">
        <v>55</v>
      </c>
      <c r="B24" s="25" t="s">
        <v>56</v>
      </c>
      <c r="C24" s="27">
        <v>45688</v>
      </c>
      <c r="D24" s="25">
        <v>3.21</v>
      </c>
      <c r="E24" s="25">
        <v>3.92</v>
      </c>
      <c r="F24" s="25">
        <v>-18.11</v>
      </c>
      <c r="G24" s="25">
        <v>3.6</v>
      </c>
      <c r="H24" s="25">
        <v>-9.8425899999999995</v>
      </c>
      <c r="I24" s="25"/>
    </row>
    <row r="25" spans="1:9" x14ac:dyDescent="0.35">
      <c r="A25" s="25" t="s">
        <v>57</v>
      </c>
      <c r="B25" s="25" t="s">
        <v>58</v>
      </c>
      <c r="C25" s="27">
        <v>45688</v>
      </c>
      <c r="D25" s="25">
        <v>0.61</v>
      </c>
      <c r="E25" s="25">
        <v>0.88</v>
      </c>
      <c r="F25" s="25">
        <v>-30.68</v>
      </c>
      <c r="G25" s="25">
        <v>0.89100000000000001</v>
      </c>
      <c r="H25" s="25">
        <v>-31.537600000000001</v>
      </c>
      <c r="I25" s="25"/>
    </row>
    <row r="26" spans="1:9" x14ac:dyDescent="0.35">
      <c r="A26" s="25" t="s">
        <v>60</v>
      </c>
      <c r="B26" s="25" t="s">
        <v>61</v>
      </c>
      <c r="C26" s="27">
        <v>45688</v>
      </c>
      <c r="D26" s="25">
        <v>1.2250000000000001</v>
      </c>
      <c r="E26">
        <v>1.4730000000000001</v>
      </c>
      <c r="F26" s="25">
        <v>-16.809999999999999</v>
      </c>
      <c r="G26" s="25">
        <v>1.4064000000000001</v>
      </c>
      <c r="H26" s="25">
        <v>-12.745150000000001</v>
      </c>
      <c r="I26" s="25"/>
    </row>
    <row r="27" spans="1:9" x14ac:dyDescent="0.35">
      <c r="A27" s="25" t="s">
        <v>63</v>
      </c>
      <c r="B27" s="25" t="s">
        <v>64</v>
      </c>
      <c r="C27" s="27">
        <v>45688</v>
      </c>
      <c r="D27" s="25">
        <v>3.16</v>
      </c>
      <c r="E27" s="25">
        <v>4.0027999999999997</v>
      </c>
      <c r="F27" s="25">
        <v>-21.06</v>
      </c>
      <c r="G27" s="25">
        <v>3.9910999999999999</v>
      </c>
      <c r="H27" s="25">
        <v>-20.823830000000001</v>
      </c>
      <c r="I27" s="25"/>
    </row>
    <row r="28" spans="1:9" x14ac:dyDescent="0.35">
      <c r="A28" s="25" t="s">
        <v>65</v>
      </c>
      <c r="B28" s="25" t="s">
        <v>66</v>
      </c>
      <c r="C28" s="27">
        <v>45688</v>
      </c>
      <c r="D28" s="25">
        <v>0.92</v>
      </c>
      <c r="E28">
        <v>1.3383</v>
      </c>
      <c r="F28" s="25" t="s">
        <v>21</v>
      </c>
      <c r="G28">
        <v>1.3148</v>
      </c>
      <c r="H28" s="25" t="s">
        <v>21</v>
      </c>
      <c r="I28" s="25"/>
    </row>
    <row r="29" spans="1:9" x14ac:dyDescent="0.35">
      <c r="A29" s="25" t="s">
        <v>67</v>
      </c>
      <c r="B29" s="25" t="s">
        <v>68</v>
      </c>
      <c r="C29" s="27">
        <v>45688</v>
      </c>
      <c r="D29" s="25">
        <v>1.47</v>
      </c>
      <c r="E29" s="25">
        <v>1.9801</v>
      </c>
      <c r="F29" s="25">
        <v>-25.76</v>
      </c>
      <c r="G29" s="25">
        <v>2.0708000000000002</v>
      </c>
      <c r="H29" s="25">
        <v>-29.459209999999999</v>
      </c>
      <c r="I29" s="25"/>
    </row>
    <row r="30" spans="1:9" x14ac:dyDescent="0.35">
      <c r="A30" s="25" t="s">
        <v>69</v>
      </c>
      <c r="B30" s="25" t="s">
        <v>70</v>
      </c>
      <c r="C30" s="27">
        <v>45688</v>
      </c>
      <c r="D30" s="25">
        <v>3.04</v>
      </c>
      <c r="E30" s="25">
        <v>3.4483999999999999</v>
      </c>
      <c r="F30" s="25">
        <v>-11.84</v>
      </c>
      <c r="G30" s="25">
        <v>3.4483999999999999</v>
      </c>
      <c r="H30" s="25">
        <v>-9.9684299999999997</v>
      </c>
      <c r="I30" s="25"/>
    </row>
    <row r="31" spans="1:9" x14ac:dyDescent="0.35">
      <c r="A31" s="25" t="s">
        <v>71</v>
      </c>
      <c r="B31" s="25" t="s">
        <v>72</v>
      </c>
      <c r="C31" s="27">
        <v>45688</v>
      </c>
      <c r="D31" s="25">
        <v>1.47</v>
      </c>
      <c r="E31" s="25">
        <v>1.6085</v>
      </c>
      <c r="F31" s="25">
        <v>-8.61</v>
      </c>
      <c r="G31" s="25">
        <v>1.6085</v>
      </c>
      <c r="H31" s="25">
        <v>-8.6105099999999997</v>
      </c>
      <c r="I31" s="25"/>
    </row>
    <row r="32" spans="1:9" x14ac:dyDescent="0.35">
      <c r="A32" s="25" t="s">
        <v>74</v>
      </c>
      <c r="B32" s="25" t="s">
        <v>75</v>
      </c>
      <c r="C32" s="27">
        <v>45688</v>
      </c>
      <c r="D32" s="25">
        <v>2.36</v>
      </c>
      <c r="E32" s="25">
        <v>2.27</v>
      </c>
      <c r="F32" s="25">
        <v>3.96</v>
      </c>
      <c r="G32" s="25">
        <v>2.02</v>
      </c>
      <c r="H32" s="25">
        <v>16.68168</v>
      </c>
      <c r="I32" s="25"/>
    </row>
    <row r="33" spans="1:9" x14ac:dyDescent="0.35">
      <c r="A33" s="25" t="s">
        <v>76</v>
      </c>
      <c r="B33" s="25" t="s">
        <v>77</v>
      </c>
      <c r="C33" s="27">
        <v>45688</v>
      </c>
      <c r="D33" s="25">
        <v>0.46500000000000002</v>
      </c>
      <c r="E33" s="25">
        <v>0.83</v>
      </c>
      <c r="F33" s="25">
        <v>-43.98</v>
      </c>
      <c r="G33" s="25">
        <v>0.78</v>
      </c>
      <c r="H33" s="25">
        <v>-38.25188</v>
      </c>
      <c r="I33" s="25"/>
    </row>
    <row r="34" spans="1:9" x14ac:dyDescent="0.35">
      <c r="A34" s="25" t="s">
        <v>78</v>
      </c>
      <c r="B34" s="25" t="s">
        <v>79</v>
      </c>
      <c r="C34" s="27">
        <v>45688</v>
      </c>
      <c r="D34" s="25">
        <v>1.73</v>
      </c>
      <c r="E34" s="25">
        <v>2.0390000000000001</v>
      </c>
      <c r="F34" s="25">
        <v>-15.15</v>
      </c>
      <c r="G34" s="25">
        <v>1.8109999999999999</v>
      </c>
      <c r="H34" s="25">
        <v>-4.1310200000000004</v>
      </c>
      <c r="I34" s="25"/>
    </row>
    <row r="35" spans="1:9" x14ac:dyDescent="0.35">
      <c r="A35" s="25" t="s">
        <v>81</v>
      </c>
      <c r="B35" s="25" t="s">
        <v>82</v>
      </c>
      <c r="C35" s="27">
        <v>45688</v>
      </c>
      <c r="D35" s="25" t="s">
        <v>21</v>
      </c>
      <c r="E35" s="25">
        <v>1.24</v>
      </c>
      <c r="F35" s="25">
        <v>5.65</v>
      </c>
      <c r="G35" s="25">
        <v>1.25</v>
      </c>
      <c r="H35" s="25" t="s">
        <v>21</v>
      </c>
      <c r="I35" s="25"/>
    </row>
    <row r="36" spans="1:9" x14ac:dyDescent="0.35">
      <c r="A36" s="25" t="s">
        <v>83</v>
      </c>
      <c r="B36" s="25" t="s">
        <v>84</v>
      </c>
      <c r="C36" s="27">
        <v>45688</v>
      </c>
      <c r="D36" s="25">
        <v>1.2375</v>
      </c>
      <c r="E36" s="25">
        <v>1.85</v>
      </c>
      <c r="F36" s="25">
        <v>-33.11</v>
      </c>
      <c r="G36" s="25">
        <v>1.67</v>
      </c>
      <c r="H36" s="25">
        <v>-25.898199999999999</v>
      </c>
      <c r="I36" s="25"/>
    </row>
    <row r="37" spans="1:9" x14ac:dyDescent="0.35">
      <c r="A37" s="25" t="s">
        <v>85</v>
      </c>
      <c r="B37" s="25" t="s">
        <v>86</v>
      </c>
      <c r="C37" s="27">
        <v>45688</v>
      </c>
      <c r="D37" s="25">
        <v>1.27</v>
      </c>
      <c r="E37" s="25">
        <v>1.1539999999999999</v>
      </c>
      <c r="F37" s="25">
        <v>10.050000000000001</v>
      </c>
      <c r="G37" s="25">
        <v>1.143</v>
      </c>
      <c r="H37" s="25">
        <v>11.022019999999999</v>
      </c>
      <c r="I37" s="25"/>
    </row>
    <row r="38" spans="1:9" x14ac:dyDescent="0.35">
      <c r="A38" s="25" t="s">
        <v>87</v>
      </c>
      <c r="B38" s="25" t="s">
        <v>88</v>
      </c>
      <c r="C38" s="27">
        <v>45688</v>
      </c>
      <c r="D38" s="25">
        <v>1.1299999999999999</v>
      </c>
      <c r="E38" s="25">
        <v>1.2746999999999999</v>
      </c>
      <c r="F38" s="25">
        <v>-11.35</v>
      </c>
      <c r="G38" s="25">
        <v>1.2746999999999999</v>
      </c>
      <c r="H38" s="25">
        <v>-11.35169</v>
      </c>
      <c r="I38" s="25"/>
    </row>
    <row r="39" spans="1:9" x14ac:dyDescent="0.35">
      <c r="A39" s="25" t="s">
        <v>89</v>
      </c>
      <c r="B39" s="25" t="s">
        <v>90</v>
      </c>
      <c r="C39" s="27">
        <v>45688</v>
      </c>
      <c r="D39" s="25">
        <v>1.85</v>
      </c>
      <c r="E39">
        <v>2.17</v>
      </c>
      <c r="F39" s="25" t="s">
        <v>21</v>
      </c>
      <c r="G39" s="25">
        <v>2.16</v>
      </c>
      <c r="H39" s="25">
        <v>-13.875920000000001</v>
      </c>
      <c r="I39" s="25"/>
    </row>
    <row r="40" spans="1:9" x14ac:dyDescent="0.35">
      <c r="A40" s="25" t="s">
        <v>91</v>
      </c>
      <c r="B40" s="25" t="s">
        <v>92</v>
      </c>
      <c r="C40" s="27">
        <v>45688</v>
      </c>
      <c r="D40" s="25">
        <v>1.0449999999999999</v>
      </c>
      <c r="E40" s="25">
        <v>1.1294</v>
      </c>
      <c r="F40" s="25">
        <v>-7.47</v>
      </c>
      <c r="G40" s="25">
        <v>1.1020000000000001</v>
      </c>
      <c r="H40" s="25">
        <v>-7.5875300000000001</v>
      </c>
      <c r="I40" s="25"/>
    </row>
    <row r="41" spans="1:9" x14ac:dyDescent="0.35">
      <c r="A41" s="25" t="s">
        <v>93</v>
      </c>
      <c r="B41" s="25" t="s">
        <v>94</v>
      </c>
      <c r="C41" s="27">
        <v>45688</v>
      </c>
      <c r="D41" s="25">
        <v>0.45500000000000002</v>
      </c>
      <c r="E41" s="25">
        <v>0.57699999999999996</v>
      </c>
      <c r="F41" s="25">
        <v>-21.14</v>
      </c>
      <c r="G41" s="25">
        <v>0.57299999999999995</v>
      </c>
      <c r="H41" s="25">
        <v>-20.59337</v>
      </c>
      <c r="I41" s="25"/>
    </row>
    <row r="42" spans="1:9" x14ac:dyDescent="0.35">
      <c r="A42" s="25" t="s">
        <v>97</v>
      </c>
      <c r="B42" s="25" t="s">
        <v>98</v>
      </c>
      <c r="C42" s="27">
        <v>45688</v>
      </c>
      <c r="D42" s="25" t="s">
        <v>21</v>
      </c>
      <c r="E42" s="25">
        <v>2.0369000000000002</v>
      </c>
      <c r="F42" s="25">
        <v>-4.76</v>
      </c>
      <c r="G42" s="25">
        <v>2.0369000000000002</v>
      </c>
      <c r="H42" s="25">
        <v>-4.7572299999999998</v>
      </c>
      <c r="I42" s="25"/>
    </row>
    <row r="43" spans="1:9" x14ac:dyDescent="0.35">
      <c r="A43" s="25" t="s">
        <v>99</v>
      </c>
      <c r="B43" s="25" t="s">
        <v>100</v>
      </c>
      <c r="C43" s="27">
        <v>45688</v>
      </c>
      <c r="D43" s="25">
        <v>0.77749999999999997</v>
      </c>
      <c r="E43" s="25">
        <v>0.77500000000000002</v>
      </c>
      <c r="F43" s="25">
        <v>0.32</v>
      </c>
      <c r="G43">
        <v>0.81499999999999995</v>
      </c>
      <c r="H43" s="25">
        <v>1.79528</v>
      </c>
      <c r="I43" s="25" t="s">
        <v>315</v>
      </c>
    </row>
    <row r="44" spans="1:9" x14ac:dyDescent="0.35">
      <c r="A44" s="25" t="s">
        <v>101</v>
      </c>
      <c r="B44" s="25" t="s">
        <v>102</v>
      </c>
      <c r="C44" s="27">
        <v>45688</v>
      </c>
      <c r="D44" s="25">
        <v>1.42</v>
      </c>
      <c r="E44" s="25">
        <v>1.7338</v>
      </c>
      <c r="F44" s="25">
        <v>-18.100000000000001</v>
      </c>
      <c r="G44" s="25">
        <v>1.5849</v>
      </c>
      <c r="H44" s="25" t="s">
        <v>21</v>
      </c>
      <c r="I44" s="25" t="s">
        <v>315</v>
      </c>
    </row>
    <row r="45" spans="1:9" x14ac:dyDescent="0.35">
      <c r="A45" s="25" t="s">
        <v>103</v>
      </c>
      <c r="B45" s="25" t="s">
        <v>104</v>
      </c>
      <c r="C45" s="27">
        <v>45688</v>
      </c>
      <c r="D45" s="25">
        <v>2.0499999999999998</v>
      </c>
      <c r="E45" s="25">
        <v>2.1421000000000001</v>
      </c>
      <c r="F45" s="25">
        <v>-4.3</v>
      </c>
      <c r="G45" s="25">
        <v>2.1421000000000001</v>
      </c>
      <c r="H45" s="25">
        <v>-1.9448000000000001</v>
      </c>
      <c r="I45" s="25"/>
    </row>
    <row r="46" spans="1:9" x14ac:dyDescent="0.35">
      <c r="A46" s="25" t="s">
        <v>105</v>
      </c>
      <c r="B46" s="25" t="s">
        <v>106</v>
      </c>
      <c r="C46" s="27">
        <v>45688</v>
      </c>
      <c r="D46" s="25">
        <v>1.74</v>
      </c>
      <c r="E46" s="25">
        <v>1.93</v>
      </c>
      <c r="F46" s="25">
        <v>-9.84</v>
      </c>
      <c r="G46" s="25">
        <v>1.77</v>
      </c>
      <c r="H46" s="25">
        <v>0</v>
      </c>
      <c r="I46" s="25" t="s">
        <v>315</v>
      </c>
    </row>
    <row r="47" spans="1:9" x14ac:dyDescent="0.35">
      <c r="A47" s="25" t="s">
        <v>107</v>
      </c>
      <c r="B47" s="25" t="s">
        <v>108</v>
      </c>
      <c r="C47" s="27">
        <v>45688</v>
      </c>
      <c r="D47" s="25">
        <v>0.13500000000000001</v>
      </c>
      <c r="E47" s="25">
        <v>0.41549999999999998</v>
      </c>
      <c r="F47" s="25">
        <v>-67.510000000000005</v>
      </c>
      <c r="G47" s="25">
        <v>0.41549999999999998</v>
      </c>
      <c r="H47" s="25" t="s">
        <v>21</v>
      </c>
      <c r="I47" s="25"/>
    </row>
    <row r="48" spans="1:9" x14ac:dyDescent="0.35">
      <c r="A48" s="25" t="s">
        <v>109</v>
      </c>
      <c r="B48" s="25" t="s">
        <v>110</v>
      </c>
      <c r="C48" s="27">
        <v>45688</v>
      </c>
      <c r="D48" s="25">
        <v>3.36</v>
      </c>
      <c r="E48" s="25">
        <v>3.43</v>
      </c>
      <c r="F48" s="25" t="s">
        <v>21</v>
      </c>
      <c r="G48" s="25">
        <v>3.43</v>
      </c>
      <c r="H48" s="25">
        <v>-2.1212200000000001</v>
      </c>
      <c r="I48" s="25"/>
    </row>
    <row r="49" spans="1:9" x14ac:dyDescent="0.35">
      <c r="A49" s="25" t="s">
        <v>111</v>
      </c>
      <c r="B49" s="25" t="s">
        <v>112</v>
      </c>
      <c r="C49" s="27">
        <v>45688</v>
      </c>
      <c r="D49" s="25">
        <v>30.87</v>
      </c>
      <c r="E49" s="25">
        <v>42.41</v>
      </c>
      <c r="F49" s="25">
        <v>-27.21</v>
      </c>
      <c r="G49" s="25">
        <v>35.26</v>
      </c>
      <c r="H49" s="25">
        <v>-27.210560000000001</v>
      </c>
      <c r="I49" s="25"/>
    </row>
    <row r="50" spans="1:9" x14ac:dyDescent="0.35">
      <c r="A50" s="25" t="s">
        <v>113</v>
      </c>
      <c r="B50" s="25" t="s">
        <v>114</v>
      </c>
      <c r="C50" s="27">
        <v>45688</v>
      </c>
      <c r="D50" s="25">
        <v>7.59</v>
      </c>
      <c r="E50" s="25">
        <v>8.5500000000000007</v>
      </c>
      <c r="F50" s="25">
        <v>-11.23</v>
      </c>
      <c r="G50" s="25">
        <v>7.1</v>
      </c>
      <c r="H50" s="25">
        <v>-6.7276300000000004</v>
      </c>
      <c r="I50" s="25"/>
    </row>
    <row r="51" spans="1:9" x14ac:dyDescent="0.35">
      <c r="A51" s="25" t="s">
        <v>115</v>
      </c>
      <c r="B51" s="25" t="s">
        <v>116</v>
      </c>
      <c r="C51" s="27">
        <v>45688</v>
      </c>
      <c r="D51" s="25">
        <v>9.02</v>
      </c>
      <c r="E51" s="25">
        <v>10.37</v>
      </c>
      <c r="F51" s="25">
        <v>-13.02</v>
      </c>
      <c r="G51">
        <v>8.89</v>
      </c>
      <c r="H51" s="25">
        <v>-11.35356</v>
      </c>
      <c r="I51" s="25"/>
    </row>
    <row r="52" spans="1:9" x14ac:dyDescent="0.35">
      <c r="A52" s="25" t="s">
        <v>117</v>
      </c>
      <c r="B52" s="25" t="s">
        <v>118</v>
      </c>
      <c r="C52" s="27">
        <v>45688</v>
      </c>
      <c r="D52" s="25">
        <v>4.74</v>
      </c>
      <c r="E52" s="25">
        <v>5.3920000000000003</v>
      </c>
      <c r="F52" s="25">
        <v>-12.09</v>
      </c>
      <c r="G52" s="25">
        <v>4.3810000000000002</v>
      </c>
      <c r="H52" s="25">
        <v>10.835520000000001</v>
      </c>
      <c r="I52" s="25"/>
    </row>
    <row r="53" spans="1:9" x14ac:dyDescent="0.35">
      <c r="A53" s="25" t="s">
        <v>119</v>
      </c>
      <c r="B53" s="25" t="s">
        <v>120</v>
      </c>
      <c r="C53" s="27">
        <v>45688</v>
      </c>
      <c r="D53" s="25">
        <v>0.81</v>
      </c>
      <c r="E53" s="25">
        <v>0.91600000000000004</v>
      </c>
      <c r="F53" s="25">
        <v>-11.57</v>
      </c>
      <c r="G53" s="25">
        <v>0.89239999999999997</v>
      </c>
      <c r="H53" s="25">
        <v>-9.23353</v>
      </c>
      <c r="I53" s="25"/>
    </row>
    <row r="54" spans="1:9" x14ac:dyDescent="0.35">
      <c r="A54" s="25" t="s">
        <v>121</v>
      </c>
      <c r="B54" s="25" t="s">
        <v>122</v>
      </c>
      <c r="C54" s="27">
        <v>45688</v>
      </c>
      <c r="D54" s="25">
        <v>1.42</v>
      </c>
      <c r="E54" s="25">
        <v>1.5471999999999999</v>
      </c>
      <c r="F54" s="25">
        <v>-8.2200000000000006</v>
      </c>
      <c r="G54" s="25">
        <v>1.5161</v>
      </c>
      <c r="H54" s="25">
        <v>-7.3684599999999998</v>
      </c>
      <c r="I54" s="25"/>
    </row>
    <row r="55" spans="1:9" x14ac:dyDescent="0.35">
      <c r="A55" s="25" t="s">
        <v>123</v>
      </c>
      <c r="B55" s="25" t="s">
        <v>124</v>
      </c>
      <c r="C55" s="27">
        <v>45688</v>
      </c>
      <c r="D55" s="25">
        <v>0.20499999999999999</v>
      </c>
      <c r="E55" s="25">
        <v>0.26440000000000002</v>
      </c>
      <c r="F55" s="25">
        <v>-22.47</v>
      </c>
      <c r="G55" s="25">
        <v>0.26440000000000002</v>
      </c>
      <c r="H55" s="25">
        <v>-22.465959999999999</v>
      </c>
      <c r="I55" s="25"/>
    </row>
    <row r="56" spans="1:9" x14ac:dyDescent="0.35">
      <c r="A56" s="25" t="s">
        <v>125</v>
      </c>
      <c r="B56" s="25" t="s">
        <v>126</v>
      </c>
      <c r="C56" s="27">
        <v>45688</v>
      </c>
      <c r="D56" s="25">
        <v>1.26</v>
      </c>
      <c r="E56" s="25">
        <v>1.4520999999999999</v>
      </c>
      <c r="F56" s="25">
        <v>-13.23</v>
      </c>
      <c r="G56" s="25">
        <v>1.3711</v>
      </c>
      <c r="H56" s="25">
        <v>-8.1029800000000005</v>
      </c>
      <c r="I56" s="25"/>
    </row>
    <row r="57" spans="1:9" x14ac:dyDescent="0.35">
      <c r="A57" s="25" t="s">
        <v>127</v>
      </c>
      <c r="B57" s="25" t="s">
        <v>128</v>
      </c>
      <c r="C57" s="27">
        <v>45688</v>
      </c>
      <c r="D57" s="25">
        <v>0.68</v>
      </c>
      <c r="E57" s="25">
        <v>0.79300000000000004</v>
      </c>
      <c r="F57" s="25">
        <v>-14.25</v>
      </c>
      <c r="G57" s="25">
        <v>0.97799999999999998</v>
      </c>
      <c r="H57" s="25">
        <v>-30.47035</v>
      </c>
      <c r="I57" s="25"/>
    </row>
    <row r="58" spans="1:9" x14ac:dyDescent="0.35">
      <c r="A58" s="25" t="s">
        <v>129</v>
      </c>
      <c r="B58" s="25" t="s">
        <v>130</v>
      </c>
      <c r="C58" s="27">
        <v>45688</v>
      </c>
      <c r="D58" s="25">
        <v>1.665</v>
      </c>
      <c r="E58" s="25">
        <v>1.6011</v>
      </c>
      <c r="F58" s="25">
        <v>3.99</v>
      </c>
      <c r="G58" s="25">
        <v>1.6011</v>
      </c>
      <c r="H58" s="25">
        <v>3.4209800000000001</v>
      </c>
      <c r="I58" s="25"/>
    </row>
    <row r="59" spans="1:9" x14ac:dyDescent="0.35">
      <c r="A59" s="25" t="s">
        <v>131</v>
      </c>
      <c r="B59" s="25" t="s">
        <v>132</v>
      </c>
      <c r="C59" s="27">
        <v>45688</v>
      </c>
      <c r="D59" s="25">
        <v>1.335</v>
      </c>
      <c r="E59" s="25">
        <v>1.3723000000000001</v>
      </c>
      <c r="F59" s="25">
        <v>-2.72</v>
      </c>
      <c r="G59" s="25">
        <v>1.2867</v>
      </c>
      <c r="H59" s="25">
        <v>3.75379</v>
      </c>
      <c r="I59" s="25"/>
    </row>
    <row r="60" spans="1:9" x14ac:dyDescent="0.35">
      <c r="A60" s="25" t="s">
        <v>133</v>
      </c>
      <c r="B60" s="25" t="s">
        <v>134</v>
      </c>
      <c r="C60" s="27">
        <v>45688</v>
      </c>
      <c r="D60" s="25">
        <v>2.2000000000000002</v>
      </c>
      <c r="E60" s="25">
        <v>2.77</v>
      </c>
      <c r="F60" s="25">
        <v>-20.58</v>
      </c>
      <c r="G60" s="25">
        <v>2.5939999999999999</v>
      </c>
      <c r="H60" s="25">
        <v>-15.1889</v>
      </c>
      <c r="I60" s="25"/>
    </row>
    <row r="61" spans="1:9" x14ac:dyDescent="0.35">
      <c r="A61" s="25" t="s">
        <v>135</v>
      </c>
      <c r="B61" s="25" t="s">
        <v>136</v>
      </c>
      <c r="C61" s="27">
        <v>45688</v>
      </c>
      <c r="D61" s="25">
        <v>2.85</v>
      </c>
      <c r="E61" s="25">
        <v>2.94</v>
      </c>
      <c r="F61" s="25">
        <v>-3.06</v>
      </c>
      <c r="G61" s="25">
        <v>2.9</v>
      </c>
      <c r="H61" s="25">
        <v>-0.75819999999999999</v>
      </c>
      <c r="I61" s="25"/>
    </row>
    <row r="62" spans="1:9" x14ac:dyDescent="0.35">
      <c r="A62" s="25" t="s">
        <v>137</v>
      </c>
      <c r="B62" s="25" t="s">
        <v>138</v>
      </c>
      <c r="C62" s="27">
        <v>45688</v>
      </c>
      <c r="D62" s="25">
        <v>2.0299999999999998</v>
      </c>
      <c r="E62" s="25">
        <v>2.0002</v>
      </c>
      <c r="F62" s="25">
        <v>1.49</v>
      </c>
      <c r="G62" s="25">
        <v>2.0002</v>
      </c>
      <c r="H62" s="25">
        <v>3.1315900000000001</v>
      </c>
      <c r="I62" s="25"/>
    </row>
    <row r="63" spans="1:9" x14ac:dyDescent="0.35">
      <c r="A63" s="25" t="s">
        <v>139</v>
      </c>
      <c r="B63" s="25" t="s">
        <v>140</v>
      </c>
      <c r="C63" s="27">
        <v>45688</v>
      </c>
      <c r="D63" s="25">
        <v>5.61</v>
      </c>
      <c r="E63" s="25">
        <v>6.56</v>
      </c>
      <c r="F63" s="25">
        <v>-14.48</v>
      </c>
      <c r="G63" s="25">
        <v>5.76</v>
      </c>
      <c r="H63" s="25">
        <v>-2.6041699999999999</v>
      </c>
      <c r="I63" s="25"/>
    </row>
    <row r="64" spans="1:9" x14ac:dyDescent="0.35">
      <c r="A64" s="25" t="s">
        <v>141</v>
      </c>
      <c r="B64" s="25" t="s">
        <v>142</v>
      </c>
      <c r="C64" s="27">
        <v>45688</v>
      </c>
      <c r="D64" s="25">
        <v>5.25</v>
      </c>
      <c r="E64" s="25">
        <v>6.41</v>
      </c>
      <c r="F64" s="25">
        <v>-18.100000000000001</v>
      </c>
      <c r="G64" s="25">
        <v>5.2</v>
      </c>
      <c r="H64" s="25">
        <v>0.96153999999999995</v>
      </c>
      <c r="I64" s="25"/>
    </row>
    <row r="65" spans="2:11" x14ac:dyDescent="0.35">
      <c r="B65" s="26" t="s">
        <v>163</v>
      </c>
      <c r="C65" s="1">
        <v>45688</v>
      </c>
      <c r="E65">
        <v>12.62</v>
      </c>
      <c r="G65">
        <v>10.37</v>
      </c>
    </row>
    <row r="66" spans="2:11" x14ac:dyDescent="0.35">
      <c r="B66" s="25" t="s">
        <v>199</v>
      </c>
      <c r="C66" s="1">
        <v>45688</v>
      </c>
      <c r="E66">
        <v>1.3260000000000001</v>
      </c>
      <c r="G66">
        <v>1.42</v>
      </c>
      <c r="J66">
        <v>200.02</v>
      </c>
      <c r="K66">
        <f>J66/J67</f>
        <v>2.0002</v>
      </c>
    </row>
    <row r="67" spans="2:11" x14ac:dyDescent="0.35">
      <c r="B67" s="25" t="s">
        <v>215</v>
      </c>
      <c r="C67" s="1">
        <v>45688</v>
      </c>
      <c r="E67">
        <v>1.3494999999999999</v>
      </c>
      <c r="G67">
        <v>1.3494999999999999</v>
      </c>
      <c r="J67">
        <v>100</v>
      </c>
    </row>
    <row r="68" spans="2:11" x14ac:dyDescent="0.35">
      <c r="B68" s="25" t="s">
        <v>155</v>
      </c>
      <c r="C68" s="1">
        <v>45688</v>
      </c>
      <c r="E68">
        <v>1.0625</v>
      </c>
      <c r="G68">
        <v>1.0804</v>
      </c>
    </row>
    <row r="69" spans="2:11" x14ac:dyDescent="0.35">
      <c r="B69" s="25" t="s">
        <v>168</v>
      </c>
      <c r="C69" s="1">
        <v>45688</v>
      </c>
      <c r="E69">
        <v>1.7819999999999998</v>
      </c>
      <c r="G69">
        <v>1.726</v>
      </c>
    </row>
    <row r="70" spans="2:11" x14ac:dyDescent="0.35">
      <c r="B70" s="25" t="s">
        <v>195</v>
      </c>
      <c r="C70" s="1">
        <v>45688</v>
      </c>
      <c r="E70">
        <v>0.43</v>
      </c>
      <c r="G70">
        <v>0.56999999999999995</v>
      </c>
    </row>
    <row r="71" spans="2:11" x14ac:dyDescent="0.35">
      <c r="B71" s="25" t="s">
        <v>197</v>
      </c>
      <c r="C71" s="1">
        <v>45688</v>
      </c>
      <c r="E71">
        <v>0.46</v>
      </c>
      <c r="G71">
        <v>0.55000000000000004</v>
      </c>
    </row>
    <row r="72" spans="2:11" x14ac:dyDescent="0.35">
      <c r="B72" s="25" t="s">
        <v>176</v>
      </c>
      <c r="C72" s="1">
        <v>45688</v>
      </c>
      <c r="E72">
        <v>0.49</v>
      </c>
      <c r="G72">
        <v>0.56000000000000005</v>
      </c>
    </row>
    <row r="73" spans="2:11" x14ac:dyDescent="0.35">
      <c r="B73" s="25" t="s">
        <v>205</v>
      </c>
      <c r="C73" s="1">
        <v>45688</v>
      </c>
      <c r="E73">
        <v>1.1100000000000001</v>
      </c>
      <c r="G73">
        <v>1.113</v>
      </c>
    </row>
    <row r="74" spans="2:11" x14ac:dyDescent="0.35">
      <c r="B74" s="25" t="s">
        <v>207</v>
      </c>
      <c r="C74" s="1">
        <v>45688</v>
      </c>
      <c r="E74">
        <v>2.484</v>
      </c>
      <c r="G74">
        <v>2.3839999999999999</v>
      </c>
    </row>
    <row r="75" spans="2:11" x14ac:dyDescent="0.35">
      <c r="B75" s="25" t="s">
        <v>218</v>
      </c>
      <c r="C75" s="1">
        <v>45688</v>
      </c>
      <c r="E75">
        <v>1.4722</v>
      </c>
      <c r="G75">
        <v>1.4722</v>
      </c>
    </row>
    <row r="76" spans="2:11" x14ac:dyDescent="0.35">
      <c r="B76" s="25" t="s">
        <v>291</v>
      </c>
      <c r="C76" s="1">
        <v>45688</v>
      </c>
      <c r="E76">
        <v>1.1983999999999999</v>
      </c>
      <c r="G76">
        <v>1.1983999999999999</v>
      </c>
    </row>
    <row r="77" spans="2:11" x14ac:dyDescent="0.35">
      <c r="B77" s="25" t="s">
        <v>265</v>
      </c>
      <c r="C77" s="1">
        <v>45688</v>
      </c>
      <c r="E77">
        <v>2.7105000000000001</v>
      </c>
      <c r="G77">
        <v>2.7105000000000001</v>
      </c>
    </row>
    <row r="78" spans="2:11" x14ac:dyDescent="0.35">
      <c r="B78" s="25" t="s">
        <v>270</v>
      </c>
      <c r="C78" s="1">
        <v>45688</v>
      </c>
      <c r="E78">
        <v>3.8100000000000002E-2</v>
      </c>
      <c r="G78">
        <v>3.8199999999999998E-2</v>
      </c>
    </row>
    <row r="79" spans="2:11" x14ac:dyDescent="0.35">
      <c r="B79" s="25" t="s">
        <v>272</v>
      </c>
      <c r="C79" s="1">
        <v>45688</v>
      </c>
      <c r="E79">
        <v>2.59</v>
      </c>
      <c r="G79">
        <v>2.56</v>
      </c>
    </row>
    <row r="80" spans="2:11" x14ac:dyDescent="0.35">
      <c r="B80" s="25" t="s">
        <v>227</v>
      </c>
      <c r="C80" s="1">
        <v>45688</v>
      </c>
      <c r="E80">
        <v>1.34</v>
      </c>
      <c r="G80">
        <v>1.34</v>
      </c>
    </row>
    <row r="81" spans="2:7" x14ac:dyDescent="0.35">
      <c r="B81" s="25" t="s">
        <v>229</v>
      </c>
      <c r="C81" s="1">
        <v>45688</v>
      </c>
      <c r="E81">
        <v>1.81</v>
      </c>
      <c r="G81">
        <v>1.81</v>
      </c>
    </row>
    <row r="82" spans="2:7" x14ac:dyDescent="0.35">
      <c r="B82" s="25" t="s">
        <v>231</v>
      </c>
      <c r="C82" s="1">
        <v>45688</v>
      </c>
      <c r="E82">
        <v>1.9490000000000001</v>
      </c>
      <c r="G82">
        <v>2.0390000000000001</v>
      </c>
    </row>
    <row r="83" spans="2:7" x14ac:dyDescent="0.35">
      <c r="B83" s="25" t="s">
        <v>220</v>
      </c>
      <c r="C83" s="1">
        <v>45688</v>
      </c>
      <c r="E83">
        <v>0.10249999999999999</v>
      </c>
      <c r="G83">
        <v>0.09</v>
      </c>
    </row>
    <row r="84" spans="2:7" x14ac:dyDescent="0.35">
      <c r="B84" s="25" t="s">
        <v>247</v>
      </c>
      <c r="C84" s="1">
        <v>45688</v>
      </c>
      <c r="E84">
        <v>1.6557999999999999</v>
      </c>
      <c r="G84">
        <v>1.6557999999999999</v>
      </c>
    </row>
    <row r="85" spans="2:7" x14ac:dyDescent="0.35">
      <c r="B85" s="25" t="s">
        <v>258</v>
      </c>
      <c r="C85" s="1">
        <v>45688</v>
      </c>
      <c r="E85">
        <v>0.25600000000000001</v>
      </c>
      <c r="G85">
        <v>0.28699999999999998</v>
      </c>
    </row>
    <row r="86" spans="2:7" x14ac:dyDescent="0.35">
      <c r="B86" s="25" t="s">
        <v>260</v>
      </c>
      <c r="C86" s="1">
        <v>45688</v>
      </c>
      <c r="E86">
        <v>0.11899999999999999</v>
      </c>
      <c r="G86">
        <v>0.11899999999999999</v>
      </c>
    </row>
    <row r="87" spans="2:7" x14ac:dyDescent="0.35">
      <c r="B87" s="25" t="s">
        <v>287</v>
      </c>
      <c r="C87" s="1">
        <v>45688</v>
      </c>
      <c r="E87">
        <v>2.0002</v>
      </c>
      <c r="G87">
        <v>2.0002</v>
      </c>
    </row>
    <row r="88" spans="2:7" x14ac:dyDescent="0.35">
      <c r="B88" s="25" t="s">
        <v>297</v>
      </c>
      <c r="C88" s="1">
        <v>45688</v>
      </c>
      <c r="E88">
        <v>5.9459999999999997</v>
      </c>
      <c r="G88">
        <v>5.9459999999999997</v>
      </c>
    </row>
    <row r="89" spans="2:7" x14ac:dyDescent="0.35">
      <c r="B89" s="25" t="s">
        <v>178</v>
      </c>
      <c r="C89" s="1">
        <v>45688</v>
      </c>
      <c r="E89">
        <v>1.66</v>
      </c>
      <c r="G89">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89E0C-BDB0-44C9-8A36-D6EA90B33593}">
  <dimension ref="A1:E88"/>
  <sheetViews>
    <sheetView workbookViewId="0"/>
  </sheetViews>
  <sheetFormatPr defaultRowHeight="14.5" x14ac:dyDescent="0.35"/>
  <cols>
    <col min="2" max="2" width="15.08984375" bestFit="1" customWidth="1"/>
    <col min="3" max="3" width="6.81640625" bestFit="1" customWidth="1"/>
    <col min="4" max="4" width="10.81640625" bestFit="1" customWidth="1"/>
    <col min="5" max="5" width="11.81640625" bestFit="1" customWidth="1"/>
  </cols>
  <sheetData>
    <row r="1" spans="1:5" x14ac:dyDescent="0.35">
      <c r="A1" s="28" t="s">
        <v>310</v>
      </c>
      <c r="B1" s="28" t="s">
        <v>311</v>
      </c>
      <c r="C1" s="28" t="s">
        <v>312</v>
      </c>
      <c r="D1" s="28" t="s">
        <v>313</v>
      </c>
      <c r="E1" s="28" t="s">
        <v>314</v>
      </c>
    </row>
    <row r="2" spans="1:5" x14ac:dyDescent="0.35">
      <c r="A2" s="25" t="s">
        <v>102</v>
      </c>
      <c r="B2" s="29">
        <v>45688</v>
      </c>
      <c r="C2" s="25">
        <v>1.42</v>
      </c>
      <c r="D2" s="25">
        <v>398982760</v>
      </c>
      <c r="E2" s="25">
        <v>566555519.20000005</v>
      </c>
    </row>
    <row r="3" spans="1:5" x14ac:dyDescent="0.35">
      <c r="A3" s="25" t="s">
        <v>126</v>
      </c>
      <c r="B3" s="29">
        <v>45688</v>
      </c>
      <c r="C3" s="25">
        <v>1.26</v>
      </c>
      <c r="D3" s="25">
        <v>409116676</v>
      </c>
      <c r="E3" s="25">
        <v>515487011.75999999</v>
      </c>
    </row>
    <row r="4" spans="1:5" x14ac:dyDescent="0.35">
      <c r="A4" s="25" t="s">
        <v>66</v>
      </c>
      <c r="B4" s="29">
        <v>45688</v>
      </c>
      <c r="C4" s="25">
        <v>0.92</v>
      </c>
      <c r="D4" s="25">
        <v>28785755</v>
      </c>
      <c r="E4" s="25">
        <v>26482894.600000001</v>
      </c>
    </row>
    <row r="5" spans="1:5" x14ac:dyDescent="0.35">
      <c r="A5" s="25" t="s">
        <v>52</v>
      </c>
      <c r="B5" s="29">
        <v>45688</v>
      </c>
      <c r="C5" s="25">
        <v>0.87</v>
      </c>
      <c r="D5" s="25">
        <v>22575591</v>
      </c>
      <c r="E5" s="25">
        <v>19640764.170000002</v>
      </c>
    </row>
    <row r="6" spans="1:5" x14ac:dyDescent="0.35">
      <c r="A6" s="25" t="s">
        <v>229</v>
      </c>
      <c r="B6" s="29">
        <v>45688</v>
      </c>
      <c r="C6" s="25">
        <v>1.2749999999999999</v>
      </c>
      <c r="D6" s="25">
        <v>72028420</v>
      </c>
      <c r="E6" s="25">
        <v>91836235.5</v>
      </c>
    </row>
    <row r="7" spans="1:5" x14ac:dyDescent="0.35">
      <c r="A7" s="25" t="s">
        <v>77</v>
      </c>
      <c r="B7" s="29">
        <v>45688</v>
      </c>
      <c r="C7" s="25">
        <v>0.46500000000000002</v>
      </c>
      <c r="D7" s="25">
        <v>48088175</v>
      </c>
      <c r="E7" s="25">
        <v>22361001.375</v>
      </c>
    </row>
    <row r="8" spans="1:5" x14ac:dyDescent="0.35">
      <c r="A8" s="25" t="s">
        <v>54</v>
      </c>
      <c r="B8" s="29">
        <v>45688</v>
      </c>
      <c r="C8" s="25">
        <v>2.04</v>
      </c>
      <c r="D8" s="25">
        <v>419452403</v>
      </c>
      <c r="E8" s="25">
        <v>855682902.12</v>
      </c>
    </row>
    <row r="9" spans="1:5" x14ac:dyDescent="0.35">
      <c r="A9" s="25" t="s">
        <v>10</v>
      </c>
      <c r="B9" s="29">
        <v>45688</v>
      </c>
      <c r="C9" s="25">
        <v>3.76</v>
      </c>
      <c r="D9" s="25">
        <v>10811489</v>
      </c>
      <c r="E9" s="25">
        <v>40651198.640000001</v>
      </c>
    </row>
    <row r="10" spans="1:5" x14ac:dyDescent="0.35">
      <c r="A10" s="25" t="s">
        <v>227</v>
      </c>
      <c r="B10" s="29">
        <v>45688</v>
      </c>
      <c r="C10" s="25">
        <v>0.88</v>
      </c>
      <c r="D10" s="25">
        <v>52479086</v>
      </c>
      <c r="E10" s="25">
        <v>46181595.68</v>
      </c>
    </row>
    <row r="11" spans="1:5" x14ac:dyDescent="0.35">
      <c r="A11" s="25" t="s">
        <v>58</v>
      </c>
      <c r="B11" s="29">
        <v>45688</v>
      </c>
      <c r="C11" s="25">
        <v>0.61</v>
      </c>
      <c r="D11" s="25">
        <v>36551180</v>
      </c>
      <c r="E11" s="25">
        <v>22296219.800000001</v>
      </c>
    </row>
    <row r="12" spans="1:5" x14ac:dyDescent="0.35">
      <c r="A12" s="25" t="s">
        <v>100</v>
      </c>
      <c r="B12" s="29">
        <v>45688</v>
      </c>
      <c r="C12" s="25">
        <v>0.77749999999999997</v>
      </c>
      <c r="D12" s="25">
        <v>151174583</v>
      </c>
      <c r="E12" s="25">
        <v>117538238.2825</v>
      </c>
    </row>
    <row r="13" spans="1:5" x14ac:dyDescent="0.35">
      <c r="A13" s="25" t="s">
        <v>84</v>
      </c>
      <c r="B13" s="29">
        <v>45688</v>
      </c>
      <c r="C13" s="25">
        <v>1.2375</v>
      </c>
      <c r="D13" s="25">
        <v>147542057</v>
      </c>
      <c r="E13" s="25">
        <v>182583295.53749999</v>
      </c>
    </row>
    <row r="14" spans="1:5" x14ac:dyDescent="0.35">
      <c r="A14" s="25" t="s">
        <v>106</v>
      </c>
      <c r="B14" s="29">
        <v>45688</v>
      </c>
      <c r="C14" s="25">
        <v>1.74</v>
      </c>
      <c r="D14" s="25">
        <v>807134229</v>
      </c>
      <c r="E14" s="25">
        <v>1404413558.46</v>
      </c>
    </row>
    <row r="15" spans="1:5" x14ac:dyDescent="0.35">
      <c r="A15" s="25" t="s">
        <v>124</v>
      </c>
      <c r="B15" s="29">
        <v>45688</v>
      </c>
      <c r="C15" s="25">
        <v>0.20499999999999999</v>
      </c>
      <c r="D15" s="25">
        <v>24155241</v>
      </c>
      <c r="E15" s="25">
        <v>4951824.4050000003</v>
      </c>
    </row>
    <row r="16" spans="1:5" x14ac:dyDescent="0.35">
      <c r="A16" s="25" t="s">
        <v>44</v>
      </c>
      <c r="B16" s="29">
        <v>45688</v>
      </c>
      <c r="C16" s="25">
        <v>1.6E-2</v>
      </c>
      <c r="D16" s="25">
        <v>76127918</v>
      </c>
      <c r="E16" s="25">
        <v>1218046.6880000001</v>
      </c>
    </row>
    <row r="17" spans="1:5" x14ac:dyDescent="0.35">
      <c r="A17" s="25" t="s">
        <v>163</v>
      </c>
      <c r="B17" s="29">
        <v>45688</v>
      </c>
      <c r="C17" s="25">
        <v>10.67</v>
      </c>
      <c r="D17" s="25">
        <v>124092737</v>
      </c>
      <c r="E17" s="25">
        <v>1324069503.79</v>
      </c>
    </row>
    <row r="18" spans="1:5" x14ac:dyDescent="0.35">
      <c r="A18" s="25" t="s">
        <v>27</v>
      </c>
      <c r="B18" s="29">
        <v>45688</v>
      </c>
      <c r="C18" s="25">
        <v>0.55000000000000004</v>
      </c>
      <c r="D18" s="25">
        <v>141150775</v>
      </c>
      <c r="E18" s="25">
        <v>77632926.25</v>
      </c>
    </row>
    <row r="19" spans="1:5" x14ac:dyDescent="0.35">
      <c r="A19" s="25" t="s">
        <v>40</v>
      </c>
      <c r="B19" s="29">
        <v>45688</v>
      </c>
      <c r="C19" s="25">
        <v>1.0649999999999999</v>
      </c>
      <c r="D19" s="25">
        <v>35966721</v>
      </c>
      <c r="E19" s="25">
        <v>38304557.865000002</v>
      </c>
    </row>
    <row r="20" spans="1:5" x14ac:dyDescent="0.35">
      <c r="A20" s="25" t="s">
        <v>118</v>
      </c>
      <c r="B20" s="29">
        <v>45688</v>
      </c>
      <c r="C20" s="25">
        <v>4.74</v>
      </c>
      <c r="D20" s="25">
        <v>582510226</v>
      </c>
      <c r="E20" s="25">
        <v>2761098471.2399998</v>
      </c>
    </row>
    <row r="21" spans="1:5" x14ac:dyDescent="0.35">
      <c r="A21" s="25" t="s">
        <v>14</v>
      </c>
      <c r="B21" s="29">
        <v>45688</v>
      </c>
      <c r="C21" s="25">
        <v>3.37</v>
      </c>
      <c r="D21" s="25">
        <v>194257145</v>
      </c>
      <c r="E21" s="25">
        <v>654646578.64999998</v>
      </c>
    </row>
    <row r="22" spans="1:5" x14ac:dyDescent="0.35">
      <c r="A22" s="25" t="s">
        <v>104</v>
      </c>
      <c r="B22" s="29">
        <v>45688</v>
      </c>
      <c r="C22" s="25">
        <v>2.0499999999999998</v>
      </c>
      <c r="D22" s="25">
        <v>332209713</v>
      </c>
      <c r="E22" s="25">
        <v>681029911.64999998</v>
      </c>
    </row>
    <row r="23" spans="1:5" x14ac:dyDescent="0.35">
      <c r="A23" s="25" t="s">
        <v>134</v>
      </c>
      <c r="B23" s="29">
        <v>45688</v>
      </c>
      <c r="C23" s="25">
        <v>2.2000000000000002</v>
      </c>
      <c r="D23" s="25">
        <v>25857263</v>
      </c>
      <c r="E23" s="25">
        <v>56885978.600000001</v>
      </c>
    </row>
    <row r="24" spans="1:5" x14ac:dyDescent="0.35">
      <c r="A24" s="25" t="s">
        <v>168</v>
      </c>
      <c r="B24" s="29">
        <v>45688</v>
      </c>
      <c r="C24" s="25">
        <v>1.42</v>
      </c>
      <c r="D24" s="25">
        <v>18365506</v>
      </c>
      <c r="E24" s="25">
        <v>26079018.52</v>
      </c>
    </row>
    <row r="25" spans="1:5" x14ac:dyDescent="0.35">
      <c r="A25" s="25" t="s">
        <v>195</v>
      </c>
      <c r="B25" s="29">
        <v>45688</v>
      </c>
      <c r="C25" s="25">
        <v>0.41</v>
      </c>
      <c r="D25" s="25">
        <v>48336131</v>
      </c>
      <c r="E25" s="25">
        <v>19817813.710000001</v>
      </c>
    </row>
    <row r="26" spans="1:5" x14ac:dyDescent="0.35">
      <c r="A26" s="25" t="s">
        <v>197</v>
      </c>
      <c r="B26" s="29">
        <v>45688</v>
      </c>
      <c r="C26" s="25">
        <v>0.38500000000000001</v>
      </c>
      <c r="D26" s="25">
        <v>73799601</v>
      </c>
      <c r="E26" s="25">
        <v>28412846.385000002</v>
      </c>
    </row>
    <row r="27" spans="1:5" x14ac:dyDescent="0.35">
      <c r="A27" s="25" t="s">
        <v>199</v>
      </c>
      <c r="B27" s="29">
        <v>45688</v>
      </c>
      <c r="C27" s="25">
        <v>1.07</v>
      </c>
      <c r="D27" s="25">
        <v>35431718</v>
      </c>
      <c r="E27" s="25">
        <v>37911938.259999998</v>
      </c>
    </row>
    <row r="28" spans="1:5" x14ac:dyDescent="0.35">
      <c r="A28" s="25" t="s">
        <v>176</v>
      </c>
      <c r="B28" s="29">
        <v>45688</v>
      </c>
      <c r="C28" s="25">
        <v>0.42499999999999999</v>
      </c>
      <c r="D28" s="25">
        <v>134868666</v>
      </c>
      <c r="E28" s="25">
        <v>57319183.049999997</v>
      </c>
    </row>
    <row r="29" spans="1:5" x14ac:dyDescent="0.35">
      <c r="A29" s="25" t="s">
        <v>108</v>
      </c>
      <c r="B29" s="29">
        <v>45688</v>
      </c>
      <c r="C29" s="25">
        <v>0.13500000000000001</v>
      </c>
      <c r="D29" s="25">
        <v>15649228</v>
      </c>
      <c r="E29" s="25">
        <v>2112645.7799999998</v>
      </c>
    </row>
    <row r="30" spans="1:5" x14ac:dyDescent="0.35">
      <c r="A30" s="25" t="s">
        <v>70</v>
      </c>
      <c r="B30" s="29">
        <v>45688</v>
      </c>
      <c r="C30" s="25">
        <v>3.04</v>
      </c>
      <c r="D30" s="25">
        <v>222598602</v>
      </c>
      <c r="E30" s="25">
        <v>676699750.08000004</v>
      </c>
    </row>
    <row r="31" spans="1:5" x14ac:dyDescent="0.35">
      <c r="A31" s="25" t="s">
        <v>92</v>
      </c>
      <c r="B31" s="29">
        <v>45688</v>
      </c>
      <c r="C31" s="25">
        <v>1.0449999999999999</v>
      </c>
      <c r="D31" s="25">
        <v>370090608</v>
      </c>
      <c r="E31" s="25">
        <v>386744685.36000001</v>
      </c>
    </row>
    <row r="32" spans="1:5" x14ac:dyDescent="0.35">
      <c r="A32" s="25" t="s">
        <v>48</v>
      </c>
      <c r="B32" s="29">
        <v>45688</v>
      </c>
      <c r="C32" s="25">
        <v>1.1850000000000001</v>
      </c>
      <c r="D32" s="25">
        <v>486270480</v>
      </c>
      <c r="E32" s="25">
        <v>576230518.79999995</v>
      </c>
    </row>
    <row r="33" spans="1:5" x14ac:dyDescent="0.35">
      <c r="A33" s="25" t="s">
        <v>287</v>
      </c>
      <c r="B33" s="29">
        <v>45688</v>
      </c>
      <c r="C33" s="25">
        <v>2.02</v>
      </c>
      <c r="D33" s="25">
        <v>84299111</v>
      </c>
      <c r="E33" s="25">
        <v>170284204.22</v>
      </c>
    </row>
    <row r="34" spans="1:5" x14ac:dyDescent="0.35">
      <c r="A34" s="25" t="s">
        <v>247</v>
      </c>
      <c r="B34" s="29">
        <v>45688</v>
      </c>
      <c r="C34" s="25">
        <v>1.34</v>
      </c>
      <c r="D34" s="25">
        <v>278096956</v>
      </c>
      <c r="E34" s="25">
        <v>372649921.04000002</v>
      </c>
    </row>
    <row r="35" spans="1:5" x14ac:dyDescent="0.35">
      <c r="A35" s="25" t="s">
        <v>64</v>
      </c>
      <c r="B35" s="29">
        <v>45688</v>
      </c>
      <c r="C35" s="25">
        <v>3.16</v>
      </c>
      <c r="D35" s="25">
        <v>28994469</v>
      </c>
      <c r="E35" s="25">
        <v>91622522.040000007</v>
      </c>
    </row>
    <row r="36" spans="1:5" x14ac:dyDescent="0.35">
      <c r="A36" s="25" t="s">
        <v>142</v>
      </c>
      <c r="B36" s="29">
        <v>45688</v>
      </c>
      <c r="C36" s="25">
        <v>5.25</v>
      </c>
      <c r="D36" s="25">
        <v>215255488</v>
      </c>
      <c r="E36" s="25">
        <v>1130091312</v>
      </c>
    </row>
    <row r="37" spans="1:5" x14ac:dyDescent="0.35">
      <c r="A37" s="25" t="s">
        <v>32</v>
      </c>
      <c r="B37" s="29">
        <v>45688</v>
      </c>
      <c r="C37" s="25">
        <v>3.12</v>
      </c>
      <c r="D37" s="25">
        <v>263716547</v>
      </c>
      <c r="E37" s="25">
        <v>822795626.63999999</v>
      </c>
    </row>
    <row r="38" spans="1:5" x14ac:dyDescent="0.35">
      <c r="A38" s="25" t="s">
        <v>86</v>
      </c>
      <c r="B38" s="29">
        <v>45688</v>
      </c>
      <c r="C38" s="25">
        <v>1.27</v>
      </c>
      <c r="D38" s="25">
        <v>748636226</v>
      </c>
      <c r="E38" s="25">
        <v>950768007.01999998</v>
      </c>
    </row>
    <row r="39" spans="1:5" x14ac:dyDescent="0.35">
      <c r="A39" s="25" t="s">
        <v>122</v>
      </c>
      <c r="B39" s="29">
        <v>45688</v>
      </c>
      <c r="C39" s="25">
        <v>1.42</v>
      </c>
      <c r="D39" s="25">
        <v>296079997</v>
      </c>
      <c r="E39" s="25">
        <v>420433595.74000001</v>
      </c>
    </row>
    <row r="40" spans="1:5" x14ac:dyDescent="0.35">
      <c r="A40" s="25" t="s">
        <v>130</v>
      </c>
      <c r="B40" s="29">
        <v>45688</v>
      </c>
      <c r="C40" s="25">
        <v>1.665</v>
      </c>
      <c r="D40" s="25">
        <v>471843279</v>
      </c>
      <c r="E40" s="25">
        <v>785619059.53499997</v>
      </c>
    </row>
    <row r="41" spans="1:5" x14ac:dyDescent="0.35">
      <c r="A41" s="25" t="s">
        <v>110</v>
      </c>
      <c r="B41" s="29">
        <v>45688</v>
      </c>
      <c r="C41" s="25">
        <v>3.36</v>
      </c>
      <c r="D41" s="25">
        <v>216912655</v>
      </c>
      <c r="E41" s="25">
        <v>728826520.79999995</v>
      </c>
    </row>
    <row r="42" spans="1:5" x14ac:dyDescent="0.35">
      <c r="A42" s="25" t="s">
        <v>272</v>
      </c>
      <c r="B42" s="29">
        <v>45688</v>
      </c>
      <c r="C42" s="25">
        <v>2.13</v>
      </c>
      <c r="D42" s="25">
        <v>152930174</v>
      </c>
      <c r="E42" s="25">
        <v>325741270.62</v>
      </c>
    </row>
    <row r="43" spans="1:5" x14ac:dyDescent="0.35">
      <c r="A43" s="25" t="s">
        <v>18</v>
      </c>
      <c r="B43" s="29">
        <v>45688</v>
      </c>
      <c r="C43" s="25">
        <v>1.2949999999999999</v>
      </c>
      <c r="D43" s="25">
        <v>81469044</v>
      </c>
      <c r="E43" s="25">
        <v>105502411.98</v>
      </c>
    </row>
    <row r="44" spans="1:5" x14ac:dyDescent="0.35">
      <c r="A44" s="25" t="s">
        <v>205</v>
      </c>
      <c r="B44" s="29">
        <v>45688</v>
      </c>
      <c r="C44" s="25">
        <v>0.84499999999999997</v>
      </c>
      <c r="D44" s="25">
        <v>85304593</v>
      </c>
      <c r="E44" s="25">
        <v>72082381.084999993</v>
      </c>
    </row>
    <row r="45" spans="1:5" x14ac:dyDescent="0.35">
      <c r="A45" s="25" t="s">
        <v>178</v>
      </c>
      <c r="B45" s="29">
        <v>45688</v>
      </c>
      <c r="C45" s="25">
        <v>1.3149999999999999</v>
      </c>
      <c r="D45" s="25">
        <v>156403151</v>
      </c>
      <c r="E45" s="25">
        <v>205670143.565</v>
      </c>
    </row>
    <row r="46" spans="1:5" x14ac:dyDescent="0.35">
      <c r="A46" s="25" t="s">
        <v>120</v>
      </c>
      <c r="B46" s="29">
        <v>45688</v>
      </c>
      <c r="C46" s="25">
        <v>0.81</v>
      </c>
      <c r="D46" s="25">
        <v>144189697</v>
      </c>
      <c r="E46" s="25">
        <v>116793654.56999999</v>
      </c>
    </row>
    <row r="47" spans="1:5" x14ac:dyDescent="0.35">
      <c r="A47" s="25" t="s">
        <v>297</v>
      </c>
      <c r="B47" s="29">
        <v>45688</v>
      </c>
      <c r="C47" s="25">
        <v>5.83</v>
      </c>
      <c r="D47" s="25">
        <v>5621217</v>
      </c>
      <c r="E47" s="25">
        <v>32771695.109999999</v>
      </c>
    </row>
    <row r="48" spans="1:5" x14ac:dyDescent="0.35">
      <c r="A48" s="25" t="s">
        <v>258</v>
      </c>
      <c r="B48" s="29">
        <v>45688</v>
      </c>
      <c r="C48" s="25">
        <v>0.13500000000000001</v>
      </c>
      <c r="D48" s="25">
        <v>381905578</v>
      </c>
      <c r="E48" s="25">
        <v>51557253.030000001</v>
      </c>
    </row>
    <row r="49" spans="1:5" x14ac:dyDescent="0.35">
      <c r="A49" s="25" t="s">
        <v>68</v>
      </c>
      <c r="B49" s="29">
        <v>45688</v>
      </c>
      <c r="C49" s="25">
        <v>1.47</v>
      </c>
      <c r="D49" s="25">
        <v>78791934</v>
      </c>
      <c r="E49" s="25">
        <v>115824142.98</v>
      </c>
    </row>
    <row r="50" spans="1:5" x14ac:dyDescent="0.35">
      <c r="A50" s="25" t="s">
        <v>112</v>
      </c>
      <c r="B50" s="29">
        <v>45688</v>
      </c>
      <c r="C50" s="25">
        <v>30.87</v>
      </c>
      <c r="D50" s="25">
        <v>26426201</v>
      </c>
      <c r="E50" s="25">
        <v>815776824.87</v>
      </c>
    </row>
    <row r="51" spans="1:5" x14ac:dyDescent="0.35">
      <c r="A51" s="25" t="s">
        <v>231</v>
      </c>
      <c r="B51" s="29">
        <v>45688</v>
      </c>
      <c r="C51" s="25">
        <v>1.69</v>
      </c>
      <c r="D51" s="25">
        <v>15860589</v>
      </c>
      <c r="E51" s="25">
        <v>26804395.41</v>
      </c>
    </row>
    <row r="52" spans="1:5" x14ac:dyDescent="0.35">
      <c r="A52" s="25" t="s">
        <v>128</v>
      </c>
      <c r="B52" s="29">
        <v>45688</v>
      </c>
      <c r="C52" s="25">
        <v>0.68</v>
      </c>
      <c r="D52" s="25">
        <v>299363026</v>
      </c>
      <c r="E52" s="25">
        <v>203566857.68000001</v>
      </c>
    </row>
    <row r="53" spans="1:5" x14ac:dyDescent="0.35">
      <c r="A53" s="25" t="s">
        <v>132</v>
      </c>
      <c r="B53" s="29">
        <v>45688</v>
      </c>
      <c r="C53" s="25">
        <v>1.335</v>
      </c>
      <c r="D53" s="25">
        <v>174882603</v>
      </c>
      <c r="E53" s="25">
        <v>233468275.005</v>
      </c>
    </row>
    <row r="54" spans="1:5" x14ac:dyDescent="0.35">
      <c r="A54" s="25" t="s">
        <v>42</v>
      </c>
      <c r="B54" s="29">
        <v>45688</v>
      </c>
      <c r="C54" s="25">
        <v>0.85</v>
      </c>
      <c r="D54" s="25">
        <v>76361274</v>
      </c>
      <c r="E54" s="25">
        <v>64907082.899999999</v>
      </c>
    </row>
    <row r="55" spans="1:5" x14ac:dyDescent="0.35">
      <c r="A55" s="25" t="s">
        <v>25</v>
      </c>
      <c r="B55" s="29">
        <v>45688</v>
      </c>
      <c r="C55" s="25">
        <v>1.6</v>
      </c>
      <c r="D55" s="25">
        <v>1119804535</v>
      </c>
      <c r="E55" s="25">
        <v>1791687256</v>
      </c>
    </row>
    <row r="56" spans="1:5" x14ac:dyDescent="0.35">
      <c r="A56" s="25" t="s">
        <v>88</v>
      </c>
      <c r="B56" s="29">
        <v>45688</v>
      </c>
      <c r="C56" s="25">
        <v>1.1299999999999999</v>
      </c>
      <c r="D56" s="25">
        <v>180125761</v>
      </c>
      <c r="E56" s="25">
        <v>203542109.93000001</v>
      </c>
    </row>
    <row r="57" spans="1:5" x14ac:dyDescent="0.35">
      <c r="A57" s="25" t="s">
        <v>12</v>
      </c>
      <c r="B57" s="29">
        <v>45688</v>
      </c>
      <c r="C57" s="25">
        <v>1.1599999999999999</v>
      </c>
      <c r="D57" s="25">
        <v>205596153</v>
      </c>
      <c r="E57" s="25">
        <v>238491537.47999999</v>
      </c>
    </row>
    <row r="58" spans="1:5" x14ac:dyDescent="0.35">
      <c r="A58" s="25" t="s">
        <v>265</v>
      </c>
      <c r="B58" s="29">
        <v>45688</v>
      </c>
      <c r="C58" s="25">
        <v>2.23</v>
      </c>
      <c r="D58" s="25">
        <v>356208923</v>
      </c>
      <c r="E58" s="25">
        <v>794345898.28999996</v>
      </c>
    </row>
    <row r="59" spans="1:5" x14ac:dyDescent="0.35">
      <c r="A59" s="25" t="s">
        <v>140</v>
      </c>
      <c r="B59" s="29">
        <v>45688</v>
      </c>
      <c r="C59" s="25">
        <v>5.61</v>
      </c>
      <c r="D59" s="25">
        <v>120107652</v>
      </c>
      <c r="E59" s="25">
        <v>673803927.72000003</v>
      </c>
    </row>
    <row r="60" spans="1:5" x14ac:dyDescent="0.35">
      <c r="A60" s="25" t="s">
        <v>82</v>
      </c>
      <c r="B60" s="29">
        <v>45688</v>
      </c>
      <c r="C60" s="25">
        <v>1.31</v>
      </c>
      <c r="D60" s="25">
        <v>160300909</v>
      </c>
      <c r="E60" s="25">
        <v>209994190.78999999</v>
      </c>
    </row>
    <row r="61" spans="1:5" x14ac:dyDescent="0.35">
      <c r="A61" s="25" t="s">
        <v>215</v>
      </c>
      <c r="B61" s="29">
        <v>45688</v>
      </c>
      <c r="C61" s="25">
        <v>1.2450000000000001</v>
      </c>
      <c r="D61" s="25">
        <v>1369743196</v>
      </c>
      <c r="E61" s="25">
        <v>1705330279.02</v>
      </c>
    </row>
    <row r="62" spans="1:5" x14ac:dyDescent="0.35">
      <c r="A62" s="25" t="s">
        <v>291</v>
      </c>
      <c r="B62" s="29">
        <v>45688</v>
      </c>
      <c r="C62" s="25">
        <v>0.97499999999999998</v>
      </c>
      <c r="D62" s="25">
        <v>196173359</v>
      </c>
      <c r="E62" s="25">
        <v>191269025.02500001</v>
      </c>
    </row>
    <row r="63" spans="1:5" x14ac:dyDescent="0.35">
      <c r="A63" s="25" t="s">
        <v>218</v>
      </c>
      <c r="B63" s="29">
        <v>45688</v>
      </c>
      <c r="C63" s="25">
        <v>1.5249999999999999</v>
      </c>
      <c r="D63" s="25">
        <v>278002795</v>
      </c>
      <c r="E63" s="25">
        <v>423954262.375</v>
      </c>
    </row>
    <row r="64" spans="1:5" x14ac:dyDescent="0.35">
      <c r="A64" s="25" t="s">
        <v>79</v>
      </c>
      <c r="B64" s="29">
        <v>45688</v>
      </c>
      <c r="C64" s="25">
        <v>1.73</v>
      </c>
      <c r="D64" s="25">
        <v>225883249</v>
      </c>
      <c r="E64" s="25">
        <v>390778020.76999998</v>
      </c>
    </row>
    <row r="65" spans="1:5" x14ac:dyDescent="0.35">
      <c r="A65" s="25" t="s">
        <v>50</v>
      </c>
      <c r="B65" s="29">
        <v>45688</v>
      </c>
      <c r="C65" s="25">
        <v>0.89500000000000002</v>
      </c>
      <c r="D65" s="25">
        <v>24381234</v>
      </c>
      <c r="E65" s="25">
        <v>21821204.43</v>
      </c>
    </row>
    <row r="66" spans="1:5" x14ac:dyDescent="0.35">
      <c r="A66" s="25" t="s">
        <v>56</v>
      </c>
      <c r="B66" s="29">
        <v>45688</v>
      </c>
      <c r="C66" s="25">
        <v>3.21</v>
      </c>
      <c r="D66" s="25">
        <v>228982167</v>
      </c>
      <c r="E66" s="25">
        <v>735032756.07000005</v>
      </c>
    </row>
    <row r="67" spans="1:5" x14ac:dyDescent="0.35">
      <c r="A67" s="25" t="s">
        <v>94</v>
      </c>
      <c r="B67" s="29">
        <v>45688</v>
      </c>
      <c r="C67" s="25">
        <v>0.45500000000000002</v>
      </c>
      <c r="D67" s="25">
        <v>106105740</v>
      </c>
      <c r="E67" s="25">
        <v>48278111.700000003</v>
      </c>
    </row>
    <row r="68" spans="1:5" x14ac:dyDescent="0.35">
      <c r="A68" s="25" t="s">
        <v>34</v>
      </c>
      <c r="B68" s="29">
        <v>45688</v>
      </c>
      <c r="C68" s="25">
        <v>1.2350000000000001</v>
      </c>
      <c r="D68" s="25">
        <v>31423126</v>
      </c>
      <c r="E68" s="25">
        <v>38807560.609999999</v>
      </c>
    </row>
    <row r="69" spans="1:5" x14ac:dyDescent="0.35">
      <c r="A69" s="25" t="s">
        <v>38</v>
      </c>
      <c r="B69" s="29">
        <v>45688</v>
      </c>
      <c r="C69" s="25">
        <v>2.34</v>
      </c>
      <c r="D69" s="25">
        <v>322533881</v>
      </c>
      <c r="E69" s="25">
        <v>754729281.53999996</v>
      </c>
    </row>
    <row r="70" spans="1:5" x14ac:dyDescent="0.35">
      <c r="A70" s="25" t="s">
        <v>46</v>
      </c>
      <c r="B70" s="29">
        <v>45688</v>
      </c>
      <c r="C70" s="25">
        <v>1.095</v>
      </c>
      <c r="D70" s="25">
        <v>41380630</v>
      </c>
      <c r="E70" s="25">
        <v>45311789.850000001</v>
      </c>
    </row>
    <row r="71" spans="1:5" x14ac:dyDescent="0.35">
      <c r="A71" s="25" t="s">
        <v>136</v>
      </c>
      <c r="B71" s="29">
        <v>45688</v>
      </c>
      <c r="C71" s="25">
        <v>2.85</v>
      </c>
      <c r="D71" s="25">
        <v>625482718</v>
      </c>
      <c r="E71" s="25">
        <v>1782625746.3</v>
      </c>
    </row>
    <row r="72" spans="1:5" x14ac:dyDescent="0.35">
      <c r="A72" s="25" t="s">
        <v>116</v>
      </c>
      <c r="B72" s="29">
        <v>45688</v>
      </c>
      <c r="C72" s="25">
        <v>9.02</v>
      </c>
      <c r="D72" s="25">
        <v>763256634</v>
      </c>
      <c r="E72" s="25">
        <v>6884574838.6800003</v>
      </c>
    </row>
    <row r="73" spans="1:5" x14ac:dyDescent="0.35">
      <c r="A73" s="25" t="s">
        <v>16</v>
      </c>
      <c r="B73" s="29">
        <v>45688</v>
      </c>
      <c r="C73" s="25">
        <v>1.1599999999999999</v>
      </c>
      <c r="D73" s="25">
        <v>316609637</v>
      </c>
      <c r="E73" s="25">
        <v>367267178.92000002</v>
      </c>
    </row>
    <row r="74" spans="1:5" x14ac:dyDescent="0.35">
      <c r="A74" s="25" t="s">
        <v>23</v>
      </c>
      <c r="B74" s="29">
        <v>45688</v>
      </c>
      <c r="C74" s="25">
        <v>2.34</v>
      </c>
      <c r="D74" s="25">
        <v>177777252</v>
      </c>
      <c r="E74" s="25">
        <v>415998769.68000001</v>
      </c>
    </row>
    <row r="75" spans="1:5" x14ac:dyDescent="0.35">
      <c r="A75" s="25" t="s">
        <v>72</v>
      </c>
      <c r="B75" s="29">
        <v>45688</v>
      </c>
      <c r="C75" s="25">
        <v>1.47</v>
      </c>
      <c r="D75" s="25">
        <v>31661920</v>
      </c>
      <c r="E75" s="25">
        <v>46543022.399999999</v>
      </c>
    </row>
    <row r="76" spans="1:5" x14ac:dyDescent="0.35">
      <c r="A76" s="25" t="s">
        <v>114</v>
      </c>
      <c r="B76" s="29">
        <v>45688</v>
      </c>
      <c r="C76" s="25">
        <v>7.59</v>
      </c>
      <c r="D76" s="25">
        <v>1253120269</v>
      </c>
      <c r="E76" s="25">
        <v>9511182841.7099991</v>
      </c>
    </row>
    <row r="77" spans="1:5" x14ac:dyDescent="0.35">
      <c r="A77" s="25" t="s">
        <v>155</v>
      </c>
      <c r="B77" s="29">
        <v>45688</v>
      </c>
      <c r="C77" s="25">
        <v>0.82</v>
      </c>
      <c r="D77" s="25">
        <v>89302917</v>
      </c>
      <c r="E77" s="25">
        <v>73228391.939999998</v>
      </c>
    </row>
    <row r="78" spans="1:5" x14ac:dyDescent="0.35">
      <c r="A78" s="25" t="s">
        <v>270</v>
      </c>
      <c r="B78" s="29">
        <v>45688</v>
      </c>
      <c r="C78" s="25">
        <v>8.9999999999999993E-3</v>
      </c>
      <c r="D78" s="25">
        <v>348160861</v>
      </c>
      <c r="E78" s="25">
        <v>3133447.7489999998</v>
      </c>
    </row>
    <row r="79" spans="1:5" x14ac:dyDescent="0.35">
      <c r="A79" s="25" t="s">
        <v>138</v>
      </c>
      <c r="B79" s="29">
        <v>45688</v>
      </c>
      <c r="C79" s="25">
        <v>2.0299999999999998</v>
      </c>
      <c r="D79" s="25">
        <v>1062714620</v>
      </c>
      <c r="E79" s="25">
        <v>2157310678.5999999</v>
      </c>
    </row>
    <row r="80" spans="1:5" x14ac:dyDescent="0.35">
      <c r="A80" s="25" t="s">
        <v>75</v>
      </c>
      <c r="B80" s="29">
        <v>45688</v>
      </c>
      <c r="C80" s="25">
        <v>2.36</v>
      </c>
      <c r="D80" s="25">
        <v>478947506</v>
      </c>
      <c r="E80" s="25">
        <v>1130316114.1600001</v>
      </c>
    </row>
    <row r="81" spans="1:5" x14ac:dyDescent="0.35">
      <c r="A81" s="25" t="s">
        <v>61</v>
      </c>
      <c r="B81" s="29">
        <v>45688</v>
      </c>
      <c r="C81" s="25">
        <v>1.2250000000000001</v>
      </c>
      <c r="D81" s="25">
        <v>257172693</v>
      </c>
      <c r="E81" s="25">
        <v>315036548.92500001</v>
      </c>
    </row>
    <row r="82" spans="1:5" x14ac:dyDescent="0.35">
      <c r="A82" s="25" t="s">
        <v>30</v>
      </c>
      <c r="B82" s="29">
        <v>45688</v>
      </c>
      <c r="C82" s="25">
        <v>1.24</v>
      </c>
      <c r="D82" s="25">
        <v>381867088</v>
      </c>
      <c r="E82" s="25">
        <v>473515189.12</v>
      </c>
    </row>
    <row r="83" spans="1:5" x14ac:dyDescent="0.35">
      <c r="A83" s="25" t="s">
        <v>207</v>
      </c>
      <c r="B83" s="29">
        <v>45688</v>
      </c>
      <c r="C83" s="25">
        <v>2.31</v>
      </c>
      <c r="D83" s="25">
        <v>59796502</v>
      </c>
      <c r="E83" s="25">
        <v>138129919.62</v>
      </c>
    </row>
    <row r="84" spans="1:5" x14ac:dyDescent="0.35">
      <c r="A84" s="25" t="s">
        <v>36</v>
      </c>
      <c r="B84" s="29">
        <v>45688</v>
      </c>
      <c r="C84" s="25">
        <v>0.66</v>
      </c>
      <c r="D84" s="25">
        <v>180043154</v>
      </c>
      <c r="E84" s="25">
        <v>118828481.64</v>
      </c>
    </row>
    <row r="85" spans="1:5" x14ac:dyDescent="0.35">
      <c r="A85" s="25" t="s">
        <v>260</v>
      </c>
      <c r="B85" s="29">
        <v>45688</v>
      </c>
      <c r="C85" s="25">
        <v>7.2999999999999995E-2</v>
      </c>
      <c r="D85" s="25">
        <v>708377705</v>
      </c>
      <c r="E85" s="25">
        <v>51711572.465000004</v>
      </c>
    </row>
    <row r="86" spans="1:5" x14ac:dyDescent="0.35">
      <c r="A86" s="25" t="s">
        <v>220</v>
      </c>
      <c r="B86" s="29">
        <v>45688</v>
      </c>
      <c r="C86" s="25">
        <v>5.0999999999999997E-2</v>
      </c>
      <c r="D86" s="25">
        <v>209358708</v>
      </c>
      <c r="E86" s="25">
        <v>10677294.107999999</v>
      </c>
    </row>
    <row r="87" spans="1:5" x14ac:dyDescent="0.35">
      <c r="A87" s="25" t="s">
        <v>90</v>
      </c>
      <c r="B87" s="29">
        <v>45688</v>
      </c>
      <c r="C87" s="25">
        <v>1.85</v>
      </c>
      <c r="D87" s="25">
        <v>256347054</v>
      </c>
      <c r="E87" s="25">
        <v>474242049.89999998</v>
      </c>
    </row>
    <row r="88" spans="1:5" x14ac:dyDescent="0.35">
      <c r="A88" s="25" t="s">
        <v>98</v>
      </c>
      <c r="B88" s="29">
        <v>45688</v>
      </c>
      <c r="C88" s="25">
        <v>1.94</v>
      </c>
      <c r="D88" s="25">
        <v>151416255</v>
      </c>
      <c r="E88" s="25">
        <v>293747534.69999999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B7D92-0CF8-47A6-8F13-BC7FD3646727}">
  <dimension ref="A1:I70"/>
  <sheetViews>
    <sheetView workbookViewId="0">
      <selection activeCell="B1" sqref="B1:B1048576"/>
    </sheetView>
  </sheetViews>
  <sheetFormatPr defaultRowHeight="14.5" x14ac:dyDescent="0.35"/>
  <cols>
    <col min="1" max="1" width="12.81640625" bestFit="1" customWidth="1"/>
    <col min="2" max="2" width="13.90625" bestFit="1" customWidth="1"/>
    <col min="3" max="3" width="10.08984375" bestFit="1" customWidth="1"/>
    <col min="4" max="4" width="23.81640625" bestFit="1" customWidth="1"/>
    <col min="5" max="5" width="17.90625" bestFit="1" customWidth="1"/>
    <col min="6" max="6" width="22.453125" bestFit="1" customWidth="1"/>
    <col min="7" max="7" width="18.90625" bestFit="1" customWidth="1"/>
    <col min="8" max="8" width="23.453125" bestFit="1" customWidth="1"/>
    <col min="9" max="9" width="65.81640625" bestFit="1" customWidth="1"/>
  </cols>
  <sheetData>
    <row r="1" spans="1:9" x14ac:dyDescent="0.35">
      <c r="A1" t="s">
        <v>0</v>
      </c>
      <c r="B1" t="s">
        <v>1</v>
      </c>
      <c r="C1" t="s">
        <v>2</v>
      </c>
      <c r="D1" t="s">
        <v>3</v>
      </c>
      <c r="E1" t="s">
        <v>4</v>
      </c>
      <c r="F1" t="s">
        <v>5</v>
      </c>
      <c r="G1" t="s">
        <v>6</v>
      </c>
      <c r="H1" t="s">
        <v>7</v>
      </c>
      <c r="I1" t="s">
        <v>8</v>
      </c>
    </row>
    <row r="2" spans="1:9" x14ac:dyDescent="0.35">
      <c r="A2" t="s">
        <v>9</v>
      </c>
      <c r="B2" t="s">
        <v>10</v>
      </c>
      <c r="C2" s="1">
        <v>45688</v>
      </c>
      <c r="D2">
        <v>3.76</v>
      </c>
      <c r="E2">
        <v>5.3940000000000001</v>
      </c>
      <c r="F2">
        <v>-30.29</v>
      </c>
      <c r="G2">
        <v>4.2210000000000001</v>
      </c>
      <c r="H2">
        <v>-10.921580000000001</v>
      </c>
    </row>
    <row r="3" spans="1:9" x14ac:dyDescent="0.35">
      <c r="A3" t="s">
        <v>11</v>
      </c>
      <c r="B3" t="s">
        <v>12</v>
      </c>
      <c r="C3" s="1">
        <v>45688</v>
      </c>
      <c r="D3">
        <v>1.1599999999999999</v>
      </c>
      <c r="E3">
        <v>1.1859999999999999</v>
      </c>
      <c r="F3">
        <v>-2.19</v>
      </c>
      <c r="G3">
        <v>1.1859999999999999</v>
      </c>
      <c r="H3">
        <v>-2.19224</v>
      </c>
    </row>
    <row r="4" spans="1:9" x14ac:dyDescent="0.35">
      <c r="A4" t="s">
        <v>13</v>
      </c>
      <c r="B4" t="s">
        <v>14</v>
      </c>
      <c r="C4" s="1">
        <v>45688</v>
      </c>
      <c r="D4">
        <v>3.37</v>
      </c>
      <c r="E4">
        <v>3.47</v>
      </c>
      <c r="F4">
        <v>-2.88</v>
      </c>
      <c r="G4">
        <v>3.47</v>
      </c>
      <c r="H4">
        <v>-0.69350000000000001</v>
      </c>
    </row>
    <row r="5" spans="1:9" x14ac:dyDescent="0.35">
      <c r="A5" t="s">
        <v>15</v>
      </c>
      <c r="B5" t="s">
        <v>16</v>
      </c>
      <c r="C5" s="1">
        <v>45688</v>
      </c>
      <c r="D5">
        <v>1.1599999999999999</v>
      </c>
      <c r="E5">
        <v>1.37</v>
      </c>
      <c r="F5">
        <v>-15.33</v>
      </c>
      <c r="G5">
        <v>1.21</v>
      </c>
      <c r="H5">
        <v>-4.1322299999999998</v>
      </c>
    </row>
    <row r="6" spans="1:9" x14ac:dyDescent="0.35">
      <c r="A6" t="s">
        <v>17</v>
      </c>
      <c r="B6" t="s">
        <v>18</v>
      </c>
      <c r="C6" s="1">
        <v>45688</v>
      </c>
      <c r="D6">
        <v>1.2949999999999999</v>
      </c>
      <c r="E6">
        <v>1.5511999999999999</v>
      </c>
      <c r="F6">
        <v>-16.52</v>
      </c>
      <c r="G6">
        <v>1.5041</v>
      </c>
      <c r="H6">
        <v>-13.901999999999999</v>
      </c>
    </row>
    <row r="7" spans="1:9" x14ac:dyDescent="0.35">
      <c r="A7" t="s">
        <v>19</v>
      </c>
      <c r="B7" t="s">
        <v>20</v>
      </c>
      <c r="C7" s="1">
        <v>45688</v>
      </c>
      <c r="D7">
        <v>1.35</v>
      </c>
      <c r="E7">
        <v>1.4556</v>
      </c>
      <c r="F7" t="s">
        <v>21</v>
      </c>
      <c r="G7" t="s">
        <v>21</v>
      </c>
      <c r="H7" t="s">
        <v>21</v>
      </c>
    </row>
    <row r="8" spans="1:9" x14ac:dyDescent="0.35">
      <c r="A8" t="s">
        <v>22</v>
      </c>
      <c r="B8" t="s">
        <v>23</v>
      </c>
      <c r="C8" s="1">
        <v>45688</v>
      </c>
      <c r="D8">
        <v>2.34</v>
      </c>
      <c r="E8">
        <v>2.64</v>
      </c>
      <c r="F8">
        <v>-11.36</v>
      </c>
      <c r="G8">
        <v>2.57</v>
      </c>
      <c r="H8">
        <v>-11.938739999999999</v>
      </c>
    </row>
    <row r="9" spans="1:9" x14ac:dyDescent="0.35">
      <c r="A9" t="s">
        <v>24</v>
      </c>
      <c r="B9" t="s">
        <v>25</v>
      </c>
      <c r="C9" s="1">
        <v>45688</v>
      </c>
      <c r="D9">
        <v>1.6</v>
      </c>
      <c r="E9">
        <v>1.6525000000000001</v>
      </c>
      <c r="F9">
        <v>-3.18</v>
      </c>
      <c r="G9">
        <v>1.6525000000000001</v>
      </c>
      <c r="H9">
        <v>-3.177</v>
      </c>
    </row>
    <row r="10" spans="1:9" x14ac:dyDescent="0.35">
      <c r="A10" t="s">
        <v>26</v>
      </c>
      <c r="B10" t="s">
        <v>27</v>
      </c>
      <c r="C10" s="1">
        <v>45688</v>
      </c>
      <c r="D10" t="s">
        <v>21</v>
      </c>
      <c r="E10">
        <v>0.76300000000000001</v>
      </c>
      <c r="F10">
        <v>-27.92</v>
      </c>
      <c r="G10">
        <v>0.747</v>
      </c>
      <c r="H10">
        <v>-26.372160000000001</v>
      </c>
      <c r="I10" t="s">
        <v>28</v>
      </c>
    </row>
    <row r="11" spans="1:9" x14ac:dyDescent="0.35">
      <c r="A11" t="s">
        <v>29</v>
      </c>
      <c r="B11" t="s">
        <v>30</v>
      </c>
      <c r="C11" s="1">
        <v>45688</v>
      </c>
      <c r="D11">
        <v>1.24</v>
      </c>
      <c r="E11">
        <v>1.2889999999999999</v>
      </c>
      <c r="F11">
        <v>-3.8</v>
      </c>
      <c r="G11">
        <v>1.26</v>
      </c>
      <c r="H11">
        <v>-3.5543300000000002</v>
      </c>
    </row>
    <row r="12" spans="1:9" x14ac:dyDescent="0.35">
      <c r="A12" t="s">
        <v>31</v>
      </c>
      <c r="B12" t="s">
        <v>32</v>
      </c>
      <c r="C12" s="1">
        <v>45688</v>
      </c>
      <c r="D12">
        <v>3.12</v>
      </c>
      <c r="E12">
        <v>3.38</v>
      </c>
      <c r="F12">
        <v>-7.69</v>
      </c>
      <c r="G12">
        <v>3.31</v>
      </c>
      <c r="H12">
        <v>-6.0565699999999998</v>
      </c>
    </row>
    <row r="13" spans="1:9" x14ac:dyDescent="0.35">
      <c r="A13" t="s">
        <v>33</v>
      </c>
      <c r="B13" t="s">
        <v>34</v>
      </c>
      <c r="C13" s="1">
        <v>45688</v>
      </c>
      <c r="D13">
        <v>1.2350000000000001</v>
      </c>
      <c r="E13">
        <v>1.3979999999999999</v>
      </c>
      <c r="F13">
        <v>-11.66</v>
      </c>
      <c r="G13">
        <v>1.3520000000000001</v>
      </c>
      <c r="H13">
        <v>-8.6538500000000003</v>
      </c>
    </row>
    <row r="14" spans="1:9" x14ac:dyDescent="0.35">
      <c r="A14" t="s">
        <v>35</v>
      </c>
      <c r="B14" t="s">
        <v>36</v>
      </c>
      <c r="C14" s="1">
        <v>45688</v>
      </c>
      <c r="D14">
        <v>0.66</v>
      </c>
      <c r="E14">
        <v>0.91</v>
      </c>
      <c r="F14">
        <v>-27.47</v>
      </c>
      <c r="G14">
        <v>0.84</v>
      </c>
      <c r="H14">
        <v>-21.428570000000001</v>
      </c>
    </row>
    <row r="15" spans="1:9" x14ac:dyDescent="0.35">
      <c r="A15" t="s">
        <v>37</v>
      </c>
      <c r="B15" t="s">
        <v>38</v>
      </c>
      <c r="C15" s="1">
        <v>45688</v>
      </c>
      <c r="D15">
        <v>2.34</v>
      </c>
      <c r="E15" t="s">
        <v>21</v>
      </c>
      <c r="F15" t="s">
        <v>21</v>
      </c>
      <c r="G15" t="s">
        <v>21</v>
      </c>
      <c r="H15" t="s">
        <v>21</v>
      </c>
    </row>
    <row r="16" spans="1:9" x14ac:dyDescent="0.35">
      <c r="A16" t="s">
        <v>39</v>
      </c>
      <c r="B16" t="s">
        <v>40</v>
      </c>
      <c r="C16" s="1">
        <v>45688</v>
      </c>
      <c r="D16">
        <v>1.0649999999999999</v>
      </c>
      <c r="E16">
        <v>1.2074</v>
      </c>
      <c r="F16">
        <v>-11.79</v>
      </c>
      <c r="G16">
        <v>1.1734</v>
      </c>
      <c r="H16">
        <v>-11.35711</v>
      </c>
    </row>
    <row r="17" spans="1:9" x14ac:dyDescent="0.35">
      <c r="A17" t="s">
        <v>41</v>
      </c>
      <c r="B17" t="s">
        <v>42</v>
      </c>
      <c r="C17" s="1">
        <v>45688</v>
      </c>
      <c r="D17">
        <v>0.85</v>
      </c>
      <c r="E17">
        <v>0.85609999999999997</v>
      </c>
      <c r="F17">
        <v>-0.71</v>
      </c>
      <c r="G17">
        <v>0.85609999999999997</v>
      </c>
      <c r="H17">
        <v>-0.71253</v>
      </c>
    </row>
    <row r="18" spans="1:9" x14ac:dyDescent="0.35">
      <c r="A18" t="s">
        <v>43</v>
      </c>
      <c r="B18" t="s">
        <v>44</v>
      </c>
      <c r="C18" s="1">
        <v>45688</v>
      </c>
      <c r="D18">
        <v>1.6E-2</v>
      </c>
      <c r="E18">
        <v>6.1999999999999998E-3</v>
      </c>
      <c r="F18">
        <v>158.06</v>
      </c>
      <c r="G18">
        <v>6.1999999999999998E-3</v>
      </c>
      <c r="H18">
        <v>158.06451000000001</v>
      </c>
    </row>
    <row r="19" spans="1:9" x14ac:dyDescent="0.35">
      <c r="A19" t="s">
        <v>45</v>
      </c>
      <c r="B19" t="s">
        <v>46</v>
      </c>
      <c r="C19" s="1">
        <v>45688</v>
      </c>
      <c r="D19">
        <v>1.095</v>
      </c>
      <c r="E19">
        <v>1.3337000000000001</v>
      </c>
      <c r="F19">
        <v>-17.899999999999999</v>
      </c>
      <c r="G19">
        <v>1.3337000000000001</v>
      </c>
      <c r="H19">
        <v>-17.237860000000001</v>
      </c>
    </row>
    <row r="20" spans="1:9" x14ac:dyDescent="0.35">
      <c r="A20" t="s">
        <v>47</v>
      </c>
      <c r="B20" t="s">
        <v>48</v>
      </c>
      <c r="C20" s="1">
        <v>45688</v>
      </c>
      <c r="D20">
        <v>1.1850000000000001</v>
      </c>
      <c r="E20">
        <v>1.1000000000000001</v>
      </c>
      <c r="F20">
        <v>7.73</v>
      </c>
      <c r="G20">
        <v>1.1000000000000001</v>
      </c>
      <c r="H20">
        <v>6.4567800000000002</v>
      </c>
    </row>
    <row r="21" spans="1:9" x14ac:dyDescent="0.35">
      <c r="A21" t="s">
        <v>49</v>
      </c>
      <c r="B21" t="s">
        <v>50</v>
      </c>
      <c r="C21" s="1">
        <v>45688</v>
      </c>
      <c r="D21" t="s">
        <v>21</v>
      </c>
      <c r="E21">
        <v>0.89700000000000002</v>
      </c>
      <c r="F21">
        <v>11.48</v>
      </c>
      <c r="G21">
        <v>0.93100000000000005</v>
      </c>
      <c r="H21" t="s">
        <v>21</v>
      </c>
      <c r="I21" t="s">
        <v>28</v>
      </c>
    </row>
    <row r="22" spans="1:9" x14ac:dyDescent="0.35">
      <c r="A22" t="s">
        <v>51</v>
      </c>
      <c r="B22" t="s">
        <v>52</v>
      </c>
      <c r="C22" s="1">
        <v>45688</v>
      </c>
      <c r="D22">
        <v>0.87</v>
      </c>
      <c r="E22">
        <v>0.94599999999999995</v>
      </c>
      <c r="F22">
        <v>-8.0299999999999994</v>
      </c>
      <c r="G22">
        <v>0.94599999999999995</v>
      </c>
      <c r="H22">
        <v>-8.03383</v>
      </c>
    </row>
    <row r="23" spans="1:9" x14ac:dyDescent="0.35">
      <c r="A23" t="s">
        <v>53</v>
      </c>
      <c r="B23" t="s">
        <v>54</v>
      </c>
      <c r="C23" s="1">
        <v>45688</v>
      </c>
      <c r="D23">
        <v>2.04</v>
      </c>
      <c r="E23">
        <v>2.0099</v>
      </c>
      <c r="F23">
        <v>1.5</v>
      </c>
      <c r="G23">
        <v>2.0099</v>
      </c>
      <c r="H23">
        <v>1.8388899999999999</v>
      </c>
    </row>
    <row r="24" spans="1:9" x14ac:dyDescent="0.35">
      <c r="A24" t="s">
        <v>55</v>
      </c>
      <c r="B24" t="s">
        <v>56</v>
      </c>
      <c r="C24" s="1">
        <v>45688</v>
      </c>
      <c r="D24">
        <v>3.21</v>
      </c>
      <c r="E24">
        <v>3.92</v>
      </c>
      <c r="F24">
        <v>-18.11</v>
      </c>
      <c r="G24">
        <v>3.6</v>
      </c>
      <c r="H24">
        <v>-9.8425899999999995</v>
      </c>
    </row>
    <row r="25" spans="1:9" x14ac:dyDescent="0.35">
      <c r="A25" t="s">
        <v>57</v>
      </c>
      <c r="B25" t="s">
        <v>58</v>
      </c>
      <c r="C25" s="1">
        <v>45688</v>
      </c>
      <c r="D25">
        <v>0.61</v>
      </c>
      <c r="E25">
        <v>0.88</v>
      </c>
      <c r="F25">
        <v>-30.68</v>
      </c>
      <c r="G25">
        <v>0.89100000000000001</v>
      </c>
      <c r="H25">
        <v>-31.537600000000001</v>
      </c>
    </row>
    <row r="26" spans="1:9" x14ac:dyDescent="0.35">
      <c r="A26" t="s">
        <v>57</v>
      </c>
      <c r="B26" t="s">
        <v>59</v>
      </c>
      <c r="C26" s="1">
        <v>45688</v>
      </c>
      <c r="D26">
        <v>0.61</v>
      </c>
      <c r="E26">
        <v>0.88</v>
      </c>
      <c r="F26">
        <v>-30.68</v>
      </c>
      <c r="G26">
        <v>0.89100000000000001</v>
      </c>
      <c r="H26">
        <v>-31.537600000000001</v>
      </c>
    </row>
    <row r="27" spans="1:9" x14ac:dyDescent="0.35">
      <c r="A27" t="s">
        <v>60</v>
      </c>
      <c r="B27" t="s">
        <v>61</v>
      </c>
      <c r="C27" s="1">
        <v>45688</v>
      </c>
      <c r="D27">
        <v>1.2250000000000001</v>
      </c>
      <c r="E27">
        <v>1.4724999999999999</v>
      </c>
      <c r="F27">
        <v>-16.809999999999999</v>
      </c>
      <c r="G27">
        <v>1.4064000000000001</v>
      </c>
      <c r="H27">
        <v>-12.745150000000001</v>
      </c>
    </row>
    <row r="28" spans="1:9" x14ac:dyDescent="0.35">
      <c r="A28" t="s">
        <v>60</v>
      </c>
      <c r="B28" t="s">
        <v>62</v>
      </c>
      <c r="C28" s="1">
        <v>45688</v>
      </c>
      <c r="D28">
        <v>1.2250000000000001</v>
      </c>
      <c r="E28">
        <v>1.4724999999999999</v>
      </c>
      <c r="F28">
        <v>-16.809999999999999</v>
      </c>
      <c r="G28">
        <v>1.4064000000000001</v>
      </c>
      <c r="H28">
        <v>-12.745150000000001</v>
      </c>
    </row>
    <row r="29" spans="1:9" x14ac:dyDescent="0.35">
      <c r="A29" t="s">
        <v>63</v>
      </c>
      <c r="B29" t="s">
        <v>64</v>
      </c>
      <c r="C29" s="1">
        <v>45688</v>
      </c>
      <c r="D29">
        <v>3.16</v>
      </c>
      <c r="E29">
        <v>4.0027999999999997</v>
      </c>
      <c r="F29">
        <v>-21.06</v>
      </c>
      <c r="G29">
        <v>3.9910999999999999</v>
      </c>
      <c r="H29">
        <v>-20.823830000000001</v>
      </c>
    </row>
    <row r="30" spans="1:9" x14ac:dyDescent="0.35">
      <c r="A30" t="s">
        <v>65</v>
      </c>
      <c r="B30" t="s">
        <v>66</v>
      </c>
      <c r="C30" s="1">
        <v>45688</v>
      </c>
      <c r="D30">
        <v>0.92</v>
      </c>
      <c r="E30" t="s">
        <v>21</v>
      </c>
      <c r="F30" t="s">
        <v>21</v>
      </c>
      <c r="G30" t="s">
        <v>21</v>
      </c>
      <c r="H30" t="s">
        <v>21</v>
      </c>
    </row>
    <row r="31" spans="1:9" x14ac:dyDescent="0.35">
      <c r="A31" t="s">
        <v>67</v>
      </c>
      <c r="B31" t="s">
        <v>68</v>
      </c>
      <c r="C31" s="1">
        <v>45688</v>
      </c>
      <c r="D31">
        <v>1.47</v>
      </c>
      <c r="E31">
        <v>1.9801</v>
      </c>
      <c r="F31">
        <v>-25.76</v>
      </c>
      <c r="G31">
        <v>2.0708000000000002</v>
      </c>
      <c r="H31">
        <v>-29.459209999999999</v>
      </c>
    </row>
    <row r="32" spans="1:9" x14ac:dyDescent="0.35">
      <c r="A32" t="s">
        <v>69</v>
      </c>
      <c r="B32" t="s">
        <v>70</v>
      </c>
      <c r="C32" s="1">
        <v>45688</v>
      </c>
      <c r="D32">
        <v>3.04</v>
      </c>
      <c r="E32">
        <v>3.4483999999999999</v>
      </c>
      <c r="F32">
        <v>-11.84</v>
      </c>
      <c r="G32">
        <v>3.4483999999999999</v>
      </c>
      <c r="H32">
        <v>-9.9684299999999997</v>
      </c>
    </row>
    <row r="33" spans="1:9" x14ac:dyDescent="0.35">
      <c r="A33" t="s">
        <v>71</v>
      </c>
      <c r="B33" t="s">
        <v>72</v>
      </c>
      <c r="C33" s="1">
        <v>45688</v>
      </c>
      <c r="D33">
        <v>1.47</v>
      </c>
      <c r="E33">
        <v>1.6085</v>
      </c>
      <c r="F33">
        <v>-8.61</v>
      </c>
      <c r="G33">
        <v>1.6085</v>
      </c>
      <c r="H33">
        <v>-8.6105099999999997</v>
      </c>
    </row>
    <row r="34" spans="1:9" x14ac:dyDescent="0.35">
      <c r="A34" t="s">
        <v>71</v>
      </c>
      <c r="B34" t="s">
        <v>73</v>
      </c>
      <c r="C34" s="1">
        <v>45688</v>
      </c>
      <c r="D34">
        <v>1.47</v>
      </c>
      <c r="E34">
        <v>1.6085</v>
      </c>
      <c r="F34">
        <v>-8.61</v>
      </c>
      <c r="G34">
        <v>1.6085</v>
      </c>
      <c r="H34">
        <v>-8.6105099999999997</v>
      </c>
    </row>
    <row r="35" spans="1:9" x14ac:dyDescent="0.35">
      <c r="A35" t="s">
        <v>74</v>
      </c>
      <c r="B35" t="s">
        <v>75</v>
      </c>
      <c r="C35" s="1">
        <v>45688</v>
      </c>
      <c r="D35">
        <v>2.36</v>
      </c>
      <c r="E35">
        <v>2.27</v>
      </c>
      <c r="F35">
        <v>3.96</v>
      </c>
      <c r="G35">
        <v>2.02</v>
      </c>
      <c r="H35">
        <v>16.68168</v>
      </c>
    </row>
    <row r="36" spans="1:9" x14ac:dyDescent="0.35">
      <c r="A36" t="s">
        <v>76</v>
      </c>
      <c r="B36" t="s">
        <v>77</v>
      </c>
      <c r="C36" s="1">
        <v>45688</v>
      </c>
      <c r="D36">
        <v>0.46500000000000002</v>
      </c>
      <c r="E36">
        <v>0.83</v>
      </c>
      <c r="F36">
        <v>-43.98</v>
      </c>
      <c r="G36">
        <v>0.78</v>
      </c>
      <c r="H36">
        <v>-38.25188</v>
      </c>
    </row>
    <row r="37" spans="1:9" x14ac:dyDescent="0.35">
      <c r="A37" t="s">
        <v>78</v>
      </c>
      <c r="B37" t="s">
        <v>79</v>
      </c>
      <c r="C37" s="1">
        <v>45688</v>
      </c>
      <c r="D37">
        <v>1.73</v>
      </c>
      <c r="E37">
        <v>2.0390000000000001</v>
      </c>
      <c r="F37">
        <v>-15.15</v>
      </c>
      <c r="G37">
        <v>1.8109999999999999</v>
      </c>
      <c r="H37">
        <v>-4.1310200000000004</v>
      </c>
    </row>
    <row r="38" spans="1:9" x14ac:dyDescent="0.35">
      <c r="A38" t="s">
        <v>78</v>
      </c>
      <c r="B38" t="s">
        <v>80</v>
      </c>
      <c r="C38" s="1">
        <v>45688</v>
      </c>
      <c r="D38">
        <v>1.73</v>
      </c>
      <c r="E38">
        <v>2.0390000000000001</v>
      </c>
      <c r="F38">
        <v>-15.15</v>
      </c>
      <c r="G38">
        <v>1.8109999999999999</v>
      </c>
      <c r="H38">
        <v>-4.1310200000000004</v>
      </c>
    </row>
    <row r="39" spans="1:9" x14ac:dyDescent="0.35">
      <c r="A39" t="s">
        <v>81</v>
      </c>
      <c r="B39" t="s">
        <v>82</v>
      </c>
      <c r="C39" s="1">
        <v>45688</v>
      </c>
      <c r="D39" t="s">
        <v>21</v>
      </c>
      <c r="E39">
        <v>1.24</v>
      </c>
      <c r="F39">
        <v>5.65</v>
      </c>
      <c r="G39">
        <v>1.25</v>
      </c>
      <c r="H39" t="s">
        <v>21</v>
      </c>
      <c r="I39" t="s">
        <v>28</v>
      </c>
    </row>
    <row r="40" spans="1:9" x14ac:dyDescent="0.35">
      <c r="A40" t="s">
        <v>83</v>
      </c>
      <c r="B40" t="s">
        <v>84</v>
      </c>
      <c r="C40" s="1">
        <v>45688</v>
      </c>
      <c r="D40">
        <v>1.2375</v>
      </c>
      <c r="E40">
        <v>1.85</v>
      </c>
      <c r="F40">
        <v>-33.11</v>
      </c>
      <c r="G40">
        <v>1.67</v>
      </c>
      <c r="H40">
        <v>-25.898199999999999</v>
      </c>
    </row>
    <row r="41" spans="1:9" x14ac:dyDescent="0.35">
      <c r="A41" t="s">
        <v>85</v>
      </c>
      <c r="B41" t="s">
        <v>86</v>
      </c>
      <c r="C41" s="1">
        <v>45688</v>
      </c>
      <c r="D41">
        <v>1.27</v>
      </c>
      <c r="E41">
        <v>1.1539999999999999</v>
      </c>
      <c r="F41">
        <v>10.050000000000001</v>
      </c>
      <c r="G41">
        <v>1.143</v>
      </c>
      <c r="H41">
        <v>11.022019999999999</v>
      </c>
    </row>
    <row r="42" spans="1:9" x14ac:dyDescent="0.35">
      <c r="A42" t="s">
        <v>87</v>
      </c>
      <c r="B42" t="s">
        <v>88</v>
      </c>
      <c r="C42" s="1">
        <v>45688</v>
      </c>
      <c r="D42">
        <v>1.1299999999999999</v>
      </c>
      <c r="E42">
        <v>1.2746999999999999</v>
      </c>
      <c r="F42">
        <v>-11.35</v>
      </c>
      <c r="G42">
        <v>1.2746999999999999</v>
      </c>
      <c r="H42">
        <v>-11.35169</v>
      </c>
    </row>
    <row r="43" spans="1:9" x14ac:dyDescent="0.35">
      <c r="A43" t="s">
        <v>89</v>
      </c>
      <c r="B43" t="s">
        <v>90</v>
      </c>
      <c r="C43" s="1">
        <v>45688</v>
      </c>
      <c r="D43">
        <v>1.85</v>
      </c>
      <c r="E43">
        <v>2.16</v>
      </c>
      <c r="F43" t="s">
        <v>21</v>
      </c>
      <c r="G43">
        <v>2.16</v>
      </c>
      <c r="H43">
        <v>-13.875920000000001</v>
      </c>
    </row>
    <row r="44" spans="1:9" x14ac:dyDescent="0.35">
      <c r="A44" t="s">
        <v>91</v>
      </c>
      <c r="B44" t="s">
        <v>92</v>
      </c>
      <c r="C44" s="1">
        <v>45688</v>
      </c>
      <c r="D44">
        <v>1.0449999999999999</v>
      </c>
      <c r="E44">
        <v>1.1294</v>
      </c>
      <c r="F44">
        <v>-7.47</v>
      </c>
      <c r="G44">
        <v>1.1020000000000001</v>
      </c>
      <c r="H44">
        <v>-7.5875300000000001</v>
      </c>
    </row>
    <row r="45" spans="1:9" x14ac:dyDescent="0.35">
      <c r="A45" t="s">
        <v>93</v>
      </c>
      <c r="B45" t="s">
        <v>94</v>
      </c>
      <c r="C45" s="1">
        <v>45688</v>
      </c>
      <c r="D45">
        <v>0.45500000000000002</v>
      </c>
      <c r="E45">
        <v>0.57699999999999996</v>
      </c>
      <c r="F45">
        <v>-21.14</v>
      </c>
      <c r="G45">
        <v>0.57299999999999995</v>
      </c>
      <c r="H45">
        <v>-20.59337</v>
      </c>
    </row>
    <row r="46" spans="1:9" x14ac:dyDescent="0.35">
      <c r="A46" t="s">
        <v>95</v>
      </c>
      <c r="B46" t="s">
        <v>96</v>
      </c>
      <c r="C46" s="1">
        <v>45688</v>
      </c>
      <c r="D46">
        <v>0.99</v>
      </c>
      <c r="E46">
        <v>1.0595000000000001</v>
      </c>
      <c r="F46" t="s">
        <v>21</v>
      </c>
      <c r="G46" t="s">
        <v>21</v>
      </c>
      <c r="H46" t="s">
        <v>21</v>
      </c>
    </row>
    <row r="47" spans="1:9" x14ac:dyDescent="0.35">
      <c r="A47" t="s">
        <v>97</v>
      </c>
      <c r="B47" t="s">
        <v>98</v>
      </c>
      <c r="C47" s="1">
        <v>45688</v>
      </c>
      <c r="D47" t="s">
        <v>21</v>
      </c>
      <c r="E47">
        <v>2.0369000000000002</v>
      </c>
      <c r="F47">
        <v>-4.76</v>
      </c>
      <c r="G47">
        <v>2.0369000000000002</v>
      </c>
      <c r="H47">
        <v>-4.7572299999999998</v>
      </c>
      <c r="I47" t="s">
        <v>28</v>
      </c>
    </row>
    <row r="48" spans="1:9" x14ac:dyDescent="0.35">
      <c r="A48" t="s">
        <v>99</v>
      </c>
      <c r="B48" t="s">
        <v>100</v>
      </c>
      <c r="C48" s="1">
        <v>45688</v>
      </c>
      <c r="D48">
        <v>0.77749999999999997</v>
      </c>
      <c r="E48">
        <v>0.77500000000000002</v>
      </c>
      <c r="F48">
        <v>0.32</v>
      </c>
      <c r="G48">
        <v>0.77500000000000002</v>
      </c>
      <c r="H48">
        <v>1.79528</v>
      </c>
    </row>
    <row r="49" spans="1:8" x14ac:dyDescent="0.35">
      <c r="A49" t="s">
        <v>101</v>
      </c>
      <c r="B49" t="s">
        <v>102</v>
      </c>
      <c r="C49" s="1">
        <v>45688</v>
      </c>
      <c r="D49">
        <v>1.42</v>
      </c>
      <c r="E49">
        <v>1.7338</v>
      </c>
      <c r="F49">
        <v>-18.100000000000001</v>
      </c>
      <c r="G49" t="s">
        <v>21</v>
      </c>
      <c r="H49" t="s">
        <v>21</v>
      </c>
    </row>
    <row r="50" spans="1:8" x14ac:dyDescent="0.35">
      <c r="A50" t="s">
        <v>103</v>
      </c>
      <c r="B50" t="s">
        <v>104</v>
      </c>
      <c r="C50" s="1">
        <v>45688</v>
      </c>
      <c r="D50">
        <v>2.0499999999999998</v>
      </c>
      <c r="E50">
        <v>2.1421000000000001</v>
      </c>
      <c r="F50">
        <v>-4.3</v>
      </c>
      <c r="G50">
        <v>2.1421000000000001</v>
      </c>
      <c r="H50">
        <v>-1.9448000000000001</v>
      </c>
    </row>
    <row r="51" spans="1:8" x14ac:dyDescent="0.35">
      <c r="A51" t="s">
        <v>105</v>
      </c>
      <c r="B51" t="s">
        <v>106</v>
      </c>
      <c r="C51" s="1">
        <v>45688</v>
      </c>
      <c r="D51">
        <v>1.74</v>
      </c>
      <c r="E51">
        <v>1.93</v>
      </c>
      <c r="F51">
        <v>-9.84</v>
      </c>
      <c r="G51">
        <v>1.74</v>
      </c>
      <c r="H51">
        <v>0</v>
      </c>
    </row>
    <row r="52" spans="1:8" x14ac:dyDescent="0.35">
      <c r="A52" t="s">
        <v>107</v>
      </c>
      <c r="B52" t="s">
        <v>108</v>
      </c>
      <c r="C52" s="1">
        <v>45688</v>
      </c>
      <c r="D52">
        <v>0.13500000000000001</v>
      </c>
      <c r="E52">
        <v>0.41549999999999998</v>
      </c>
      <c r="F52">
        <v>-67.510000000000005</v>
      </c>
      <c r="G52">
        <v>0.41549999999999998</v>
      </c>
      <c r="H52" t="s">
        <v>21</v>
      </c>
    </row>
    <row r="53" spans="1:8" x14ac:dyDescent="0.35">
      <c r="A53" t="s">
        <v>109</v>
      </c>
      <c r="B53" t="s">
        <v>110</v>
      </c>
      <c r="C53" s="1">
        <v>45688</v>
      </c>
      <c r="D53">
        <v>3.36</v>
      </c>
      <c r="E53">
        <v>3.43</v>
      </c>
      <c r="F53" t="s">
        <v>21</v>
      </c>
      <c r="G53">
        <v>3.43</v>
      </c>
      <c r="H53">
        <v>-2.1212200000000001</v>
      </c>
    </row>
    <row r="54" spans="1:8" x14ac:dyDescent="0.35">
      <c r="A54" t="s">
        <v>111</v>
      </c>
      <c r="B54" t="s">
        <v>112</v>
      </c>
      <c r="C54" s="1">
        <v>45688</v>
      </c>
      <c r="D54">
        <v>30.87</v>
      </c>
      <c r="E54">
        <v>42.41</v>
      </c>
      <c r="F54">
        <v>-27.21</v>
      </c>
      <c r="G54">
        <v>42.41</v>
      </c>
      <c r="H54">
        <v>-27.210560000000001</v>
      </c>
    </row>
    <row r="55" spans="1:8" x14ac:dyDescent="0.35">
      <c r="A55" t="s">
        <v>113</v>
      </c>
      <c r="B55" t="s">
        <v>114</v>
      </c>
      <c r="C55" s="1">
        <v>45688</v>
      </c>
      <c r="D55">
        <v>7.59</v>
      </c>
      <c r="E55">
        <v>8.5500000000000007</v>
      </c>
      <c r="F55">
        <v>-11.23</v>
      </c>
      <c r="G55">
        <v>7.1</v>
      </c>
      <c r="H55">
        <v>-6.7276300000000004</v>
      </c>
    </row>
    <row r="56" spans="1:8" x14ac:dyDescent="0.35">
      <c r="A56" t="s">
        <v>115</v>
      </c>
      <c r="B56" t="s">
        <v>116</v>
      </c>
      <c r="C56" s="1">
        <v>45688</v>
      </c>
      <c r="D56">
        <v>9.02</v>
      </c>
      <c r="E56">
        <v>10.37</v>
      </c>
      <c r="F56">
        <v>-13.02</v>
      </c>
      <c r="G56">
        <v>10.37</v>
      </c>
      <c r="H56">
        <v>-11.35356</v>
      </c>
    </row>
    <row r="57" spans="1:8" x14ac:dyDescent="0.35">
      <c r="A57" t="s">
        <v>117</v>
      </c>
      <c r="B57" t="s">
        <v>118</v>
      </c>
      <c r="C57" s="1">
        <v>45688</v>
      </c>
      <c r="D57">
        <v>4.74</v>
      </c>
      <c r="E57">
        <v>5.3920000000000003</v>
      </c>
      <c r="F57">
        <v>-12.09</v>
      </c>
      <c r="G57">
        <v>4.3810000000000002</v>
      </c>
      <c r="H57">
        <v>10.835520000000001</v>
      </c>
    </row>
    <row r="58" spans="1:8" x14ac:dyDescent="0.35">
      <c r="A58" t="s">
        <v>119</v>
      </c>
      <c r="B58" t="s">
        <v>120</v>
      </c>
      <c r="C58" s="1">
        <v>45688</v>
      </c>
      <c r="D58">
        <v>0.81</v>
      </c>
      <c r="E58">
        <v>0.91600000000000004</v>
      </c>
      <c r="F58">
        <v>-11.57</v>
      </c>
      <c r="G58">
        <v>0.89239999999999997</v>
      </c>
      <c r="H58">
        <v>-9.23353</v>
      </c>
    </row>
    <row r="59" spans="1:8" x14ac:dyDescent="0.35">
      <c r="A59" t="s">
        <v>121</v>
      </c>
      <c r="B59" t="s">
        <v>122</v>
      </c>
      <c r="C59" s="1">
        <v>45688</v>
      </c>
      <c r="D59">
        <v>1.42</v>
      </c>
      <c r="E59">
        <v>1.5471999999999999</v>
      </c>
      <c r="F59">
        <v>-8.2200000000000006</v>
      </c>
      <c r="G59">
        <v>1.5161</v>
      </c>
      <c r="H59">
        <v>-7.3684599999999998</v>
      </c>
    </row>
    <row r="60" spans="1:8" x14ac:dyDescent="0.35">
      <c r="A60" t="s">
        <v>123</v>
      </c>
      <c r="B60" t="s">
        <v>124</v>
      </c>
      <c r="C60" s="1">
        <v>45688</v>
      </c>
      <c r="D60">
        <v>0.20499999999999999</v>
      </c>
      <c r="E60">
        <v>0.26440000000000002</v>
      </c>
      <c r="F60">
        <v>-22.47</v>
      </c>
      <c r="G60">
        <v>0.26440000000000002</v>
      </c>
      <c r="H60">
        <v>-22.465959999999999</v>
      </c>
    </row>
    <row r="61" spans="1:8" x14ac:dyDescent="0.35">
      <c r="A61" t="s">
        <v>125</v>
      </c>
      <c r="B61" t="s">
        <v>126</v>
      </c>
      <c r="C61" s="1">
        <v>45688</v>
      </c>
      <c r="D61">
        <v>1.26</v>
      </c>
      <c r="E61">
        <v>1.4520999999999999</v>
      </c>
      <c r="F61">
        <v>-13.23</v>
      </c>
      <c r="G61">
        <v>1.3711</v>
      </c>
      <c r="H61">
        <v>-8.1029800000000005</v>
      </c>
    </row>
    <row r="62" spans="1:8" x14ac:dyDescent="0.35">
      <c r="A62" t="s">
        <v>127</v>
      </c>
      <c r="B62" t="s">
        <v>128</v>
      </c>
      <c r="C62" s="1">
        <v>45688</v>
      </c>
      <c r="D62">
        <v>0.68</v>
      </c>
      <c r="E62">
        <v>0.79300000000000004</v>
      </c>
      <c r="F62">
        <v>-14.25</v>
      </c>
      <c r="G62">
        <v>0.97799999999999998</v>
      </c>
      <c r="H62">
        <v>-30.47035</v>
      </c>
    </row>
    <row r="63" spans="1:8" x14ac:dyDescent="0.35">
      <c r="A63" t="s">
        <v>129</v>
      </c>
      <c r="B63" t="s">
        <v>130</v>
      </c>
      <c r="C63" s="1">
        <v>45688</v>
      </c>
      <c r="D63">
        <v>1.665</v>
      </c>
      <c r="E63">
        <v>1.6011</v>
      </c>
      <c r="F63">
        <v>3.99</v>
      </c>
      <c r="G63">
        <v>1.6011</v>
      </c>
      <c r="H63">
        <v>3.4209800000000001</v>
      </c>
    </row>
    <row r="64" spans="1:8" x14ac:dyDescent="0.35">
      <c r="A64" t="s">
        <v>131</v>
      </c>
      <c r="B64" t="s">
        <v>132</v>
      </c>
      <c r="C64" s="1">
        <v>45688</v>
      </c>
      <c r="D64">
        <v>1.335</v>
      </c>
      <c r="E64">
        <v>1.3723000000000001</v>
      </c>
      <c r="F64">
        <v>-2.72</v>
      </c>
      <c r="G64">
        <v>1.2867</v>
      </c>
      <c r="H64">
        <v>3.75379</v>
      </c>
    </row>
    <row r="65" spans="1:8" x14ac:dyDescent="0.35">
      <c r="A65" t="s">
        <v>133</v>
      </c>
      <c r="B65" t="s">
        <v>134</v>
      </c>
      <c r="C65" s="1">
        <v>45688</v>
      </c>
      <c r="D65">
        <v>2.2000000000000002</v>
      </c>
      <c r="E65">
        <v>2.77</v>
      </c>
      <c r="F65">
        <v>-20.58</v>
      </c>
      <c r="G65">
        <v>2.5939999999999999</v>
      </c>
      <c r="H65">
        <v>-15.1889</v>
      </c>
    </row>
    <row r="66" spans="1:8" x14ac:dyDescent="0.35">
      <c r="A66" t="s">
        <v>135</v>
      </c>
      <c r="B66" t="s">
        <v>136</v>
      </c>
      <c r="C66" s="1">
        <v>45688</v>
      </c>
      <c r="D66">
        <v>2.85</v>
      </c>
      <c r="E66">
        <v>2.94</v>
      </c>
      <c r="F66">
        <v>-3.06</v>
      </c>
      <c r="G66">
        <v>2.9</v>
      </c>
      <c r="H66">
        <v>-0.75819999999999999</v>
      </c>
    </row>
    <row r="67" spans="1:8" x14ac:dyDescent="0.35">
      <c r="A67" t="s">
        <v>137</v>
      </c>
      <c r="B67" t="s">
        <v>138</v>
      </c>
      <c r="C67" s="1">
        <v>45688</v>
      </c>
      <c r="D67">
        <v>2.0299999999999998</v>
      </c>
      <c r="E67">
        <v>2.0002</v>
      </c>
      <c r="F67">
        <v>1.49</v>
      </c>
      <c r="G67">
        <v>2.0002</v>
      </c>
      <c r="H67">
        <v>3.1315900000000001</v>
      </c>
    </row>
    <row r="68" spans="1:8" x14ac:dyDescent="0.35">
      <c r="A68" t="s">
        <v>139</v>
      </c>
      <c r="B68" t="s">
        <v>140</v>
      </c>
      <c r="C68" s="1">
        <v>45688</v>
      </c>
      <c r="D68">
        <v>5.61</v>
      </c>
      <c r="E68">
        <v>6.56</v>
      </c>
      <c r="F68">
        <v>-14.48</v>
      </c>
      <c r="G68">
        <v>5.76</v>
      </c>
      <c r="H68">
        <v>-2.6041699999999999</v>
      </c>
    </row>
    <row r="69" spans="1:8" x14ac:dyDescent="0.35">
      <c r="A69" t="s">
        <v>141</v>
      </c>
      <c r="B69" t="s">
        <v>142</v>
      </c>
      <c r="C69" s="1">
        <v>45688</v>
      </c>
      <c r="D69">
        <v>5.25</v>
      </c>
      <c r="E69">
        <v>6.41</v>
      </c>
      <c r="F69">
        <v>-18.100000000000001</v>
      </c>
      <c r="G69">
        <v>5.2</v>
      </c>
      <c r="H69">
        <v>0.96153999999999995</v>
      </c>
    </row>
    <row r="70" spans="1:8" x14ac:dyDescent="0.35">
      <c r="A70" t="s">
        <v>143</v>
      </c>
      <c r="B70" t="s">
        <v>144</v>
      </c>
      <c r="C70" s="1">
        <v>45688</v>
      </c>
      <c r="D70">
        <v>0.71</v>
      </c>
      <c r="E70">
        <v>0.76370000000000005</v>
      </c>
      <c r="F70">
        <v>-7.03</v>
      </c>
      <c r="G70" t="s">
        <v>21</v>
      </c>
      <c r="H70" t="s">
        <v>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List Generation</vt:lpstr>
      <vt:lpstr>Sheet3</vt:lpstr>
      <vt:lpstr>CMSInput New</vt:lpstr>
      <vt:lpstr>Market Cap </vt:lpstr>
      <vt:lpstr>CMSInput Old</vt:lpstr>
    </vt:vector>
  </TitlesOfParts>
  <Company>Morningstar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Amol Kangane</dc:creator>
  <cp:lastModifiedBy>Pranav Torvi</cp:lastModifiedBy>
  <dcterms:created xsi:type="dcterms:W3CDTF">2025-02-18T01:20:25Z</dcterms:created>
  <dcterms:modified xsi:type="dcterms:W3CDTF">2025-02-20T18:17:48Z</dcterms:modified>
</cp:coreProperties>
</file>